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updateLinks="never" codeName="ThisWorkbook" defaultThemeVersion="124226"/>
  <mc:AlternateContent xmlns:mc="http://schemas.openxmlformats.org/markup-compatibility/2006">
    <mc:Choice Requires="x15">
      <x15ac:absPath xmlns:x15ac="http://schemas.microsoft.com/office/spreadsheetml/2010/11/ac" url="https://diplomatiebel.sharepoint.com/teams/OG-D25/Gender and SRHR/1. Gender/2. Dossiers de financement/1. Financements/2021 - Memisa - Equité de genre (prisma 3964)/3. Cloture/"/>
    </mc:Choice>
  </mc:AlternateContent>
  <xr:revisionPtr revIDLastSave="0" documentId="13_ncr:1_{0BFFD83E-8EBE-4F8E-91F1-7B3B924F7CAE}" xr6:coauthVersionLast="47" xr6:coauthVersionMax="47" xr10:uidLastSave="{00000000-0000-0000-0000-000000000000}"/>
  <workbookProtection workbookAlgorithmName="SHA-512" workbookHashValue="V0dqkdbTHBHBua5IOt+skx5MD/2dnZHabCe4xemJunNHLUEyTdWpft0UHLmNVJsHNsrqeccwA8UR4ADiHzx9yA==" workbookSaltValue="ncEmGv0W4RAT0KwS/9WHSA==" workbookSpinCount="100000" lockStructure="1"/>
  <bookViews>
    <workbookView xWindow="-110" yWindow="-110" windowWidth="19420" windowHeight="10420" xr2:uid="{72DC7742-AEC6-416A-B4DD-ED3AA29EF1C7}"/>
  </bookViews>
  <sheets>
    <sheet name="Introduction" sheetId="28" r:id="rId1"/>
    <sheet name="Overall score" sheetId="19" r:id="rId2"/>
    <sheet name="1. Efficiency" sheetId="20" r:id="rId3"/>
    <sheet name="2. Effectiveness" sheetId="21" r:id="rId4"/>
    <sheet name="3. Relevance" sheetId="22" r:id="rId5"/>
    <sheet name="4. Potential sustainability" sheetId="24" r:id="rId6"/>
    <sheet name="5. Coherence" sheetId="25" r:id="rId7"/>
    <sheet name="6. Transversal theme of gender" sheetId="26" r:id="rId8"/>
    <sheet name="7. Transv. theme of environment" sheetId="27" r:id="rId9"/>
    <sheet name="files" sheetId="30" state="hidden" r:id="rId10"/>
    <sheet name="values" sheetId="29" state="hidden" r:id="rId11"/>
    <sheet name="sel_list_co" sheetId="31" state="hidden" r:id="rId12"/>
  </sheets>
  <externalReferences>
    <externalReference r:id="rId13"/>
    <externalReference r:id="rId14"/>
    <externalReference r:id="rId15"/>
  </externalReferences>
  <definedNames>
    <definedName name="ACTEC">sel_list_co!$F$29:$F$39</definedName>
    <definedName name="ACVCSCi">sel_list_co!$G$29:$G$31</definedName>
    <definedName name="ADAZOA">sel_list_co!$H$29</definedName>
    <definedName name="AFRICALIA">sel_list_co!$I$29:$I$35</definedName>
    <definedName name="APEFE">sel_list_co!$J$29:$J$43</definedName>
    <definedName name="APOPO">sel_list_co!$K$29:$K$32</definedName>
    <definedName name="ARES">sel_list_co!$L$29:$L$35</definedName>
    <definedName name="ASF">sel_list_co!$M$29:$M$35</definedName>
    <definedName name="AutreTerre">sel_list_co!$N$29:$N$34</definedName>
    <definedName name="AZVMSV">sel_list_co!$O$29:$O$32</definedName>
    <definedName name="BD">sel_list_co!$P$29:$P$42</definedName>
    <definedName name="BOStropen">sel_list_co!$Q$29:$Q$34</definedName>
    <definedName name="BRULOCALIS">sel_list_co!$R$29:$R$31</definedName>
    <definedName name="CARITAS">sel_list_co!$S$29:$S$35</definedName>
    <definedName name="CDE">sel_list_co!$T$29:$T$33</definedName>
    <definedName name="CEC">sel_list_co!$U$29:$U$30</definedName>
    <definedName name="CETRI">sel_list_co!$V$29:$V$31</definedName>
    <definedName name="CJP">sel_list_co!$W$29</definedName>
    <definedName name="CNCD">sel_list_co!$X$29:$X$32</definedName>
    <definedName name="CO_van_actor">'Overall score'!$B$3</definedName>
    <definedName name="CONGODORPEN">sel_list_co!$Y$29:$Y$30</definedName>
    <definedName name="CRB">sel_list_co!$Z$29:$Z$36</definedName>
    <definedName name="CSA">sel_list_co!$AA$29:$AA$32</definedName>
    <definedName name="DBA">sel_list_co!$AB$29:$AB$31</definedName>
    <definedName name="DJAPO">sel_list_co!$AC$29</definedName>
    <definedName name="DYNAMO">sel_list_co!$AD$29:$AD$31</definedName>
    <definedName name="DZG">sel_list_co!$AE$29:$AE$37</definedName>
    <definedName name="ECHOS">sel_list_co!$AF$29:$AF$31</definedName>
    <definedName name="Eclosio">sel_list_co!$AG$29:$AG$36</definedName>
    <definedName name="EF">sel_list_co!$AH$29:$AH$37</definedName>
    <definedName name="elfelf">sel_list_co!$E$29:$E$41</definedName>
    <definedName name="ETMKDW">sel_list_co!$AI$29:$AI$30</definedName>
    <definedName name="FairtradeBelgium">sel_list_co!$AJ$29</definedName>
    <definedName name="FdH">sel_list_co!$AK$29:$AK$31</definedName>
    <definedName name="FIANBelgium">sel_list_co!$AL$29</definedName>
    <definedName name="FonDam">sel_list_co!$AM$29:$AM$35</definedName>
    <definedName name="FOS">sel_list_co!$AN$29:$AN$32</definedName>
    <definedName name="FUCID">sel_list_co!$AO$29:$AO$30</definedName>
    <definedName name="GEOMOUN">sel_list_co!$AP$29:$AP$31</definedName>
    <definedName name="HIB">sel_list_co!$AQ$29:$AQ$36</definedName>
    <definedName name="IdP">sel_list_co!$AR$29:$AR$35</definedName>
    <definedName name="IFSIISVI">sel_list_co!$AS$29:$AS$34</definedName>
    <definedName name="IMTITG">sel_list_co!$AT$29:$AT$44</definedName>
    <definedName name="IPIS">sel_list_co!$AU$29:$AU$31</definedName>
    <definedName name="ITECO">sel_list_co!$AV$29</definedName>
    <definedName name="JoinForWater">sel_list_co!$AW$29:$AW$38</definedName>
    <definedName name="KIYO">sel_list_co!$AX$29:$AX$33</definedName>
    <definedName name="lang">Introduction!$J$5</definedName>
    <definedName name="LFTW">sel_list_co!$AY$29:$AY$31</definedName>
    <definedName name="LHAC">sel_list_co!$AZ$29</definedName>
    <definedName name="LouvCoop">sel_list_co!$BA$29:$BA$46</definedName>
    <definedName name="MdMDvW">sel_list_co!$BB$29:$BB$37</definedName>
    <definedName name="MEMISA">sel_list_co!$BC$29:$BC$35</definedName>
    <definedName name="MMH">sel_list_co!$BD$29:$BD$31</definedName>
    <definedName name="MSFem">sel_list_co!$BE$29:$BE$34</definedName>
    <definedName name="MSIBIS">sel_list_co!$BF$29</definedName>
    <definedName name="OxfamMM">sel_list_co!$BG$29:$BG$31</definedName>
    <definedName name="OxfamSol">sel_list_co!$BH$29:$BH$36</definedName>
    <definedName name="OxfamWW">sel_list_co!$BI$29:$BI$30</definedName>
    <definedName name="PLANBELGIUM">sel_list_co!$BJ$29:$BJ$36</definedName>
    <definedName name="poss_scores">values!$AO$2:$AO$6</definedName>
    <definedName name="QUINOA">sel_list_co!$BK$29</definedName>
    <definedName name="RCN">sel_list_co!$BL$29:$BL$34</definedName>
    <definedName name="RIKOLTO">sel_list_co!$BM$29:$BM$49</definedName>
    <definedName name="RKVI">sel_list_co!$BN$29:$BN$36</definedName>
    <definedName name="ROTARY">sel_list_co!$BO$29</definedName>
    <definedName name="SCI">sel_list_co!$BP$29</definedName>
    <definedName name="SfCG">sel_list_co!$BQ$29:$BQ$30</definedName>
    <definedName name="SHC">sel_list_co!$BR$29:$BR$30</definedName>
    <definedName name="Solidagro">sel_list_co!$BS$29:$BS$34</definedName>
    <definedName name="SolSoc">sel_list_co!$BT$29:$BT$33</definedName>
    <definedName name="SOSHunger">sel_list_co!$BU$29:$BU$37</definedName>
    <definedName name="SOSVE">sel_list_co!$BV$29:$BV$31</definedName>
    <definedName name="StudioGlobo">sel_list_co!$BW$29</definedName>
    <definedName name="TRIAS">sel_list_co!$BX$29:$BX$42</definedName>
    <definedName name="UCOS">sel_list_co!$BY$29:$BY$30</definedName>
    <definedName name="ULBcoop">sel_list_co!$BZ$29:$BZ$36</definedName>
    <definedName name="UnicefBE">sel_list_co!$CA$29</definedName>
    <definedName name="UVCW">sel_list_co!$CB$29:$CB$31</definedName>
    <definedName name="ViaDonBosco">sel_list_co!$CC$29:$CC$41</definedName>
    <definedName name="VivaSalud">sel_list_co!$CD$29:$CD$32</definedName>
    <definedName name="VLIRUOS">sel_list_co!$CE$29:$CE$33</definedName>
    <definedName name="VVOB">sel_list_co!$CF$29:$CF$38</definedName>
    <definedName name="VVSG">sel_list_co!$CG$29:$CG$35</definedName>
    <definedName name="WAPA">sel_list_co!$CH$29</definedName>
    <definedName name="WSM">sel_list_co!$CI$29:$CI$33</definedName>
    <definedName name="WWFB">sel_list_co!$CJ$29:$CJ$33</definedName>
    <definedName name="_xlnm.Print_Area" localSheetId="1">'Overall score'!$A$1:$C$13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0" l="1"/>
  <c r="C2" i="20"/>
  <c r="C7" i="19" s="1"/>
  <c r="C3" i="19"/>
  <c r="C2" i="19"/>
  <c r="C1" i="19"/>
  <c r="E75" i="31" l="1"/>
  <c r="CJ74" i="31"/>
  <c r="CI74" i="31"/>
  <c r="CH74" i="31"/>
  <c r="CG74" i="31"/>
  <c r="CF74" i="31"/>
  <c r="CE74" i="31"/>
  <c r="CD74" i="31"/>
  <c r="CC74" i="31"/>
  <c r="CB74" i="31"/>
  <c r="CA74" i="31"/>
  <c r="BZ74" i="31"/>
  <c r="BY74" i="31"/>
  <c r="BX74" i="31"/>
  <c r="BW74" i="31"/>
  <c r="BV74" i="31"/>
  <c r="BU74" i="31"/>
  <c r="BT74" i="31"/>
  <c r="BS74" i="31"/>
  <c r="BR74" i="31"/>
  <c r="BQ74" i="31"/>
  <c r="BP74" i="31"/>
  <c r="BO74" i="31"/>
  <c r="BN74" i="31"/>
  <c r="BM74" i="31"/>
  <c r="BL74" i="31"/>
  <c r="BK74" i="31"/>
  <c r="BJ74" i="31"/>
  <c r="BI74" i="31"/>
  <c r="BH74" i="31"/>
  <c r="BG74" i="31"/>
  <c r="BF74" i="31"/>
  <c r="BE74" i="31"/>
  <c r="BD74" i="31"/>
  <c r="BC74" i="31"/>
  <c r="BB74" i="31"/>
  <c r="BA74" i="31"/>
  <c r="AZ74" i="31"/>
  <c r="AY74" i="31"/>
  <c r="AX74" i="31"/>
  <c r="AW74" i="31"/>
  <c r="AV74" i="31"/>
  <c r="AU74" i="31"/>
  <c r="AT74" i="31"/>
  <c r="AS74" i="31"/>
  <c r="AR74" i="31"/>
  <c r="AQ74" i="31"/>
  <c r="AP74" i="31"/>
  <c r="AO74" i="31"/>
  <c r="AN74" i="31"/>
  <c r="AM74" i="31"/>
  <c r="AL74" i="31"/>
  <c r="AK74" i="31"/>
  <c r="AJ74" i="31"/>
  <c r="AI74" i="31"/>
  <c r="AH74" i="31"/>
  <c r="AG74" i="31"/>
  <c r="AF74" i="31"/>
  <c r="AE74" i="31"/>
  <c r="AD74" i="31"/>
  <c r="AC74" i="31"/>
  <c r="AB74" i="31"/>
  <c r="AA74" i="31"/>
  <c r="Z74" i="31"/>
  <c r="Y74" i="31"/>
  <c r="X74" i="31"/>
  <c r="W74" i="31"/>
  <c r="V74" i="31"/>
  <c r="U74" i="31"/>
  <c r="T74" i="31"/>
  <c r="S74" i="31"/>
  <c r="R74" i="31"/>
  <c r="Q74" i="31"/>
  <c r="P74" i="31"/>
  <c r="O74" i="31"/>
  <c r="N74" i="31"/>
  <c r="M74" i="31"/>
  <c r="L74" i="31"/>
  <c r="K74" i="31"/>
  <c r="J74" i="31"/>
  <c r="I74" i="31"/>
  <c r="H74" i="31"/>
  <c r="G74" i="31"/>
  <c r="F74" i="31"/>
  <c r="E74" i="31"/>
  <c r="CJ73" i="31"/>
  <c r="CI73" i="31"/>
  <c r="CH73" i="31"/>
  <c r="CG73" i="31"/>
  <c r="CF73" i="31"/>
  <c r="CE73" i="31"/>
  <c r="CD73" i="31"/>
  <c r="CC73" i="31"/>
  <c r="CB73" i="31"/>
  <c r="CA73" i="31"/>
  <c r="BZ73" i="31"/>
  <c r="BY73" i="31"/>
  <c r="BX73" i="31"/>
  <c r="BW73" i="31"/>
  <c r="BV73" i="31"/>
  <c r="BU73" i="31"/>
  <c r="BT73" i="31"/>
  <c r="BS73" i="31"/>
  <c r="BR73" i="31"/>
  <c r="BQ73" i="31"/>
  <c r="BP73" i="31"/>
  <c r="BO73" i="31"/>
  <c r="BN73" i="31"/>
  <c r="BM73" i="31"/>
  <c r="BL73" i="31"/>
  <c r="BK73" i="31"/>
  <c r="BJ73" i="31"/>
  <c r="BI73" i="31"/>
  <c r="BH73" i="31"/>
  <c r="BG73" i="31"/>
  <c r="BF73" i="31"/>
  <c r="BE73" i="31"/>
  <c r="BD73" i="31"/>
  <c r="BC73" i="31"/>
  <c r="BB73" i="31"/>
  <c r="BA73" i="31"/>
  <c r="AZ73" i="31"/>
  <c r="AY73" i="31"/>
  <c r="AX73" i="31"/>
  <c r="AW73" i="31"/>
  <c r="AV73" i="31"/>
  <c r="AU73" i="31"/>
  <c r="AT73" i="31"/>
  <c r="AS73" i="31"/>
  <c r="AR73" i="31"/>
  <c r="AQ73" i="31"/>
  <c r="AP73" i="31"/>
  <c r="AO73" i="31"/>
  <c r="AN73" i="31"/>
  <c r="AM73" i="31"/>
  <c r="AL73" i="31"/>
  <c r="AK73" i="31"/>
  <c r="AJ73" i="31"/>
  <c r="AI73" i="31"/>
  <c r="AH73" i="31"/>
  <c r="AG73" i="31"/>
  <c r="AF73" i="31"/>
  <c r="AE73" i="31"/>
  <c r="AD73" i="31"/>
  <c r="AC73" i="31"/>
  <c r="AB73" i="31"/>
  <c r="AA73" i="31"/>
  <c r="Z73" i="31"/>
  <c r="Y73" i="31"/>
  <c r="X73" i="31"/>
  <c r="W73" i="31"/>
  <c r="V73" i="31"/>
  <c r="U73" i="31"/>
  <c r="T73" i="31"/>
  <c r="S73" i="31"/>
  <c r="R73" i="31"/>
  <c r="Q73" i="31"/>
  <c r="P73" i="31"/>
  <c r="O73" i="31"/>
  <c r="N73" i="31"/>
  <c r="M73" i="31"/>
  <c r="L73" i="31"/>
  <c r="K73" i="31"/>
  <c r="J73" i="31"/>
  <c r="I73" i="31"/>
  <c r="H73" i="31"/>
  <c r="G73" i="31"/>
  <c r="F73" i="31"/>
  <c r="E73" i="31"/>
  <c r="CJ72" i="31"/>
  <c r="CI72" i="31"/>
  <c r="CH72" i="31"/>
  <c r="CG72" i="31"/>
  <c r="CF72" i="31"/>
  <c r="CE72" i="31"/>
  <c r="CD72" i="31"/>
  <c r="CC72" i="31"/>
  <c r="CB72" i="31"/>
  <c r="CA72" i="31"/>
  <c r="BZ72" i="31"/>
  <c r="BY72" i="31"/>
  <c r="BX72" i="31"/>
  <c r="BW72" i="31"/>
  <c r="BV72" i="31"/>
  <c r="BU72" i="31"/>
  <c r="BT72" i="31"/>
  <c r="BS72" i="31"/>
  <c r="BR72" i="31"/>
  <c r="BQ72" i="31"/>
  <c r="BP72" i="31"/>
  <c r="BO72" i="31"/>
  <c r="BN72" i="31"/>
  <c r="BM72" i="31"/>
  <c r="BL72" i="31"/>
  <c r="BK72" i="31"/>
  <c r="BJ72" i="31"/>
  <c r="BI72" i="31"/>
  <c r="BH72" i="31"/>
  <c r="BG72" i="31"/>
  <c r="BF72" i="31"/>
  <c r="BE72" i="31"/>
  <c r="BD72" i="31"/>
  <c r="BC72" i="31"/>
  <c r="BB72" i="31"/>
  <c r="BA72" i="31"/>
  <c r="AZ72" i="31"/>
  <c r="AY72" i="31"/>
  <c r="AX72" i="31"/>
  <c r="AW72" i="31"/>
  <c r="AV72" i="31"/>
  <c r="AU72" i="31"/>
  <c r="AT72" i="31"/>
  <c r="AS72" i="31"/>
  <c r="AR72" i="31"/>
  <c r="AQ72" i="31"/>
  <c r="AP72" i="31"/>
  <c r="AO72" i="31"/>
  <c r="AN72" i="31"/>
  <c r="AM72" i="31"/>
  <c r="AL72" i="31"/>
  <c r="AK72" i="31"/>
  <c r="AJ72" i="31"/>
  <c r="AI72" i="31"/>
  <c r="AH72" i="31"/>
  <c r="AG72" i="31"/>
  <c r="AF72" i="31"/>
  <c r="AE72" i="31"/>
  <c r="AD72" i="31"/>
  <c r="AC72" i="31"/>
  <c r="AB72" i="31"/>
  <c r="AA72" i="31"/>
  <c r="Z72" i="31"/>
  <c r="Y72" i="31"/>
  <c r="X72" i="31"/>
  <c r="W72" i="31"/>
  <c r="V72" i="31"/>
  <c r="U72" i="31"/>
  <c r="T72" i="31"/>
  <c r="S72" i="31"/>
  <c r="R72" i="31"/>
  <c r="Q72" i="31"/>
  <c r="P72" i="31"/>
  <c r="O72" i="31"/>
  <c r="N72" i="31"/>
  <c r="M72" i="31"/>
  <c r="L72" i="31"/>
  <c r="K72" i="31"/>
  <c r="J72" i="31"/>
  <c r="I72" i="31"/>
  <c r="H72" i="31"/>
  <c r="G72" i="31"/>
  <c r="F72" i="31"/>
  <c r="E72" i="31"/>
  <c r="CJ71" i="31"/>
  <c r="CI71" i="31"/>
  <c r="CH71" i="31"/>
  <c r="CG71" i="31"/>
  <c r="CF71" i="31"/>
  <c r="CE71" i="31"/>
  <c r="CD71" i="31"/>
  <c r="CC71" i="31"/>
  <c r="CB71" i="31"/>
  <c r="CA71" i="31"/>
  <c r="BZ71" i="31"/>
  <c r="BY71" i="31"/>
  <c r="BX71" i="31"/>
  <c r="BW71" i="31"/>
  <c r="BV71" i="31"/>
  <c r="BU71" i="31"/>
  <c r="BT71" i="31"/>
  <c r="BS71" i="31"/>
  <c r="BR71" i="31"/>
  <c r="BQ71" i="31"/>
  <c r="BP71" i="31"/>
  <c r="BO71" i="31"/>
  <c r="BN71" i="31"/>
  <c r="BM71" i="31"/>
  <c r="BL71" i="31"/>
  <c r="BK71" i="31"/>
  <c r="BJ71" i="31"/>
  <c r="BI71" i="31"/>
  <c r="BH71" i="31"/>
  <c r="BG71" i="31"/>
  <c r="BF71" i="31"/>
  <c r="BE71" i="31"/>
  <c r="BD71" i="31"/>
  <c r="BC71" i="31"/>
  <c r="BB71" i="31"/>
  <c r="BA71" i="31"/>
  <c r="AZ71" i="31"/>
  <c r="AY71" i="31"/>
  <c r="AX71" i="31"/>
  <c r="AW71" i="31"/>
  <c r="AV71" i="31"/>
  <c r="AU71" i="31"/>
  <c r="AT71" i="31"/>
  <c r="AS71" i="31"/>
  <c r="AR71" i="31"/>
  <c r="AQ71" i="31"/>
  <c r="AP71" i="31"/>
  <c r="AO71" i="31"/>
  <c r="AN71" i="31"/>
  <c r="AM71" i="31"/>
  <c r="AL71" i="31"/>
  <c r="AK71" i="31"/>
  <c r="AJ71" i="31"/>
  <c r="AI71" i="31"/>
  <c r="AH71" i="31"/>
  <c r="AG71" i="31"/>
  <c r="AF71" i="31"/>
  <c r="AE71" i="31"/>
  <c r="AD71" i="31"/>
  <c r="AC71" i="31"/>
  <c r="AB71" i="31"/>
  <c r="AA71" i="31"/>
  <c r="Z71" i="31"/>
  <c r="Y71" i="31"/>
  <c r="X71" i="31"/>
  <c r="W71" i="31"/>
  <c r="V71" i="31"/>
  <c r="U71" i="31"/>
  <c r="T71" i="31"/>
  <c r="S71" i="31"/>
  <c r="R71" i="31"/>
  <c r="Q71" i="31"/>
  <c r="P71" i="31"/>
  <c r="O71" i="31"/>
  <c r="N71" i="31"/>
  <c r="M71" i="31"/>
  <c r="L71" i="31"/>
  <c r="K71" i="31"/>
  <c r="J71" i="31"/>
  <c r="I71" i="31"/>
  <c r="H71" i="31"/>
  <c r="G71" i="31"/>
  <c r="F71" i="31"/>
  <c r="E71" i="31"/>
  <c r="CJ70" i="31"/>
  <c r="CI70" i="31"/>
  <c r="CH70" i="31"/>
  <c r="CG70" i="31"/>
  <c r="CF70" i="31"/>
  <c r="CE70" i="31"/>
  <c r="CD70" i="31"/>
  <c r="CC70" i="31"/>
  <c r="CB70" i="31"/>
  <c r="CA70" i="31"/>
  <c r="BZ70" i="31"/>
  <c r="BY70" i="31"/>
  <c r="BX70" i="31"/>
  <c r="BW70" i="31"/>
  <c r="BV70" i="31"/>
  <c r="BU70" i="31"/>
  <c r="BT70" i="31"/>
  <c r="BS70" i="31"/>
  <c r="BR70" i="31"/>
  <c r="BQ70" i="31"/>
  <c r="BP70" i="31"/>
  <c r="BO70" i="31"/>
  <c r="BN70" i="31"/>
  <c r="BM70" i="31"/>
  <c r="BL70" i="31"/>
  <c r="BK70" i="31"/>
  <c r="BJ70" i="31"/>
  <c r="BI70" i="31"/>
  <c r="BH70" i="31"/>
  <c r="BG70" i="31"/>
  <c r="BF70" i="31"/>
  <c r="BE70" i="31"/>
  <c r="BD70" i="31"/>
  <c r="BC70" i="31"/>
  <c r="BB70" i="31"/>
  <c r="BA70" i="31"/>
  <c r="AZ70" i="31"/>
  <c r="AY70" i="31"/>
  <c r="AX70" i="31"/>
  <c r="AW70" i="31"/>
  <c r="AV70" i="31"/>
  <c r="AU70" i="31"/>
  <c r="AT70" i="31"/>
  <c r="AS70" i="31"/>
  <c r="AR70" i="31"/>
  <c r="AQ70" i="31"/>
  <c r="AP70" i="31"/>
  <c r="AO70" i="31"/>
  <c r="AN70" i="31"/>
  <c r="AM70" i="31"/>
  <c r="AL70" i="31"/>
  <c r="AK70" i="31"/>
  <c r="AJ70" i="31"/>
  <c r="AI70" i="31"/>
  <c r="AH70" i="31"/>
  <c r="AG70" i="31"/>
  <c r="AF70" i="31"/>
  <c r="AE70" i="31"/>
  <c r="AD70" i="31"/>
  <c r="AC70" i="31"/>
  <c r="AB70" i="31"/>
  <c r="AA70" i="31"/>
  <c r="Z70" i="31"/>
  <c r="Y70" i="31"/>
  <c r="X70" i="31"/>
  <c r="W70" i="31"/>
  <c r="V70" i="31"/>
  <c r="U70" i="31"/>
  <c r="T70" i="31"/>
  <c r="S70" i="31"/>
  <c r="R70" i="31"/>
  <c r="Q70" i="31"/>
  <c r="P70" i="31"/>
  <c r="O70" i="31"/>
  <c r="N70" i="31"/>
  <c r="M70" i="31"/>
  <c r="L70" i="31"/>
  <c r="K70" i="31"/>
  <c r="J70" i="31"/>
  <c r="I70" i="31"/>
  <c r="H70" i="31"/>
  <c r="G70" i="31"/>
  <c r="F70" i="31"/>
  <c r="E70" i="31"/>
  <c r="CJ69" i="31"/>
  <c r="CI69" i="31"/>
  <c r="CH69" i="31"/>
  <c r="CG69" i="31"/>
  <c r="CF69" i="31"/>
  <c r="CE69" i="31"/>
  <c r="CD69" i="31"/>
  <c r="CC69" i="31"/>
  <c r="CB69" i="31"/>
  <c r="CA69" i="31"/>
  <c r="BZ69" i="31"/>
  <c r="BY69" i="31"/>
  <c r="BX69" i="31"/>
  <c r="BW69" i="31"/>
  <c r="BV69" i="31"/>
  <c r="BU69" i="31"/>
  <c r="BT69" i="31"/>
  <c r="BS69" i="31"/>
  <c r="BR69" i="31"/>
  <c r="BQ69" i="31"/>
  <c r="BP69" i="31"/>
  <c r="BO69" i="31"/>
  <c r="BN69" i="31"/>
  <c r="BM69" i="31"/>
  <c r="BL69" i="31"/>
  <c r="BK69" i="31"/>
  <c r="BJ69" i="31"/>
  <c r="BI69" i="31"/>
  <c r="BH69" i="31"/>
  <c r="BG69" i="31"/>
  <c r="BF69" i="31"/>
  <c r="BE69" i="31"/>
  <c r="BD69" i="31"/>
  <c r="BC69" i="31"/>
  <c r="BB69" i="31"/>
  <c r="BA69" i="31"/>
  <c r="AZ69" i="31"/>
  <c r="AY69" i="31"/>
  <c r="AX69" i="31"/>
  <c r="AW69" i="31"/>
  <c r="AV69" i="31"/>
  <c r="AU69" i="31"/>
  <c r="AT69" i="31"/>
  <c r="AS69" i="31"/>
  <c r="AR69" i="31"/>
  <c r="AQ69" i="31"/>
  <c r="AP69" i="31"/>
  <c r="AO69" i="31"/>
  <c r="AN69" i="31"/>
  <c r="AM69" i="31"/>
  <c r="AL69" i="31"/>
  <c r="AK69" i="31"/>
  <c r="AJ69" i="31"/>
  <c r="AI69" i="31"/>
  <c r="AH69" i="31"/>
  <c r="AG69" i="31"/>
  <c r="AF69" i="31"/>
  <c r="AE69" i="31"/>
  <c r="AD69" i="31"/>
  <c r="AC69" i="31"/>
  <c r="AB69" i="31"/>
  <c r="AA69" i="31"/>
  <c r="Z69" i="31"/>
  <c r="Y69" i="31"/>
  <c r="X69" i="31"/>
  <c r="W69" i="31"/>
  <c r="V69" i="31"/>
  <c r="U69" i="31"/>
  <c r="T69" i="31"/>
  <c r="S69" i="31"/>
  <c r="R69" i="31"/>
  <c r="Q69" i="31"/>
  <c r="P69" i="31"/>
  <c r="O69" i="31"/>
  <c r="N69" i="31"/>
  <c r="M69" i="31"/>
  <c r="L69" i="31"/>
  <c r="K69" i="31"/>
  <c r="J69" i="31"/>
  <c r="I69" i="31"/>
  <c r="H69" i="31"/>
  <c r="G69" i="31"/>
  <c r="F69" i="31"/>
  <c r="E69" i="31"/>
  <c r="CJ68" i="31"/>
  <c r="CI68" i="31"/>
  <c r="CH68" i="31"/>
  <c r="CG68" i="31"/>
  <c r="CF68" i="31"/>
  <c r="CE68" i="31"/>
  <c r="CD68" i="31"/>
  <c r="CC68" i="31"/>
  <c r="CB68" i="31"/>
  <c r="CA68" i="31"/>
  <c r="BZ68" i="31"/>
  <c r="BY68" i="31"/>
  <c r="BX68" i="31"/>
  <c r="BW68" i="31"/>
  <c r="BV68" i="31"/>
  <c r="BU68" i="31"/>
  <c r="BT68" i="31"/>
  <c r="BS68" i="31"/>
  <c r="BR68" i="31"/>
  <c r="BQ68" i="31"/>
  <c r="BP68" i="31"/>
  <c r="BO68" i="31"/>
  <c r="BN68" i="31"/>
  <c r="BM68" i="31"/>
  <c r="BL68" i="31"/>
  <c r="BK68" i="31"/>
  <c r="BJ68" i="31"/>
  <c r="BI68" i="31"/>
  <c r="BH68" i="31"/>
  <c r="BG68" i="31"/>
  <c r="BF68" i="31"/>
  <c r="BE68" i="31"/>
  <c r="BD68" i="31"/>
  <c r="BC68" i="31"/>
  <c r="BB68" i="31"/>
  <c r="BA68" i="31"/>
  <c r="AZ68" i="31"/>
  <c r="AY68" i="31"/>
  <c r="AX68" i="31"/>
  <c r="AW68" i="31"/>
  <c r="AV68" i="31"/>
  <c r="AU68" i="31"/>
  <c r="AT68" i="31"/>
  <c r="AS68" i="31"/>
  <c r="AR68" i="31"/>
  <c r="AQ68" i="31"/>
  <c r="AP68" i="31"/>
  <c r="AO68" i="31"/>
  <c r="AN68" i="31"/>
  <c r="AM68" i="31"/>
  <c r="AL68" i="31"/>
  <c r="AK68" i="31"/>
  <c r="AJ68" i="31"/>
  <c r="AI68" i="31"/>
  <c r="AH68" i="31"/>
  <c r="AG68" i="31"/>
  <c r="AF68" i="31"/>
  <c r="AE68" i="31"/>
  <c r="AD68" i="31"/>
  <c r="AC68" i="31"/>
  <c r="AB68" i="31"/>
  <c r="AA68" i="31"/>
  <c r="Z68" i="31"/>
  <c r="Y68" i="31"/>
  <c r="X68" i="31"/>
  <c r="W68" i="31"/>
  <c r="V68" i="31"/>
  <c r="U68" i="31"/>
  <c r="T68" i="31"/>
  <c r="S68" i="31"/>
  <c r="R68" i="31"/>
  <c r="Q68" i="31"/>
  <c r="P68" i="31"/>
  <c r="O68" i="31"/>
  <c r="N68" i="31"/>
  <c r="M68" i="31"/>
  <c r="L68" i="31"/>
  <c r="K68" i="31"/>
  <c r="J68" i="31"/>
  <c r="I68" i="31"/>
  <c r="H68" i="31"/>
  <c r="G68" i="31"/>
  <c r="F68" i="31"/>
  <c r="E68" i="31"/>
  <c r="CJ67" i="31"/>
  <c r="CI67" i="31"/>
  <c r="CH67" i="31"/>
  <c r="CG67" i="31"/>
  <c r="CF67" i="31"/>
  <c r="CE67" i="31"/>
  <c r="CD67" i="31"/>
  <c r="CC67" i="31"/>
  <c r="CB67" i="31"/>
  <c r="CA67" i="31"/>
  <c r="BZ67" i="31"/>
  <c r="BY67" i="31"/>
  <c r="BX67" i="31"/>
  <c r="BW67" i="31"/>
  <c r="BV67" i="31"/>
  <c r="BU67" i="31"/>
  <c r="BT67" i="31"/>
  <c r="BS67" i="31"/>
  <c r="BR67" i="31"/>
  <c r="BQ67" i="31"/>
  <c r="BP67" i="31"/>
  <c r="BO67" i="31"/>
  <c r="BN67" i="31"/>
  <c r="BM67" i="31"/>
  <c r="BL67" i="31"/>
  <c r="BK67" i="31"/>
  <c r="BJ67" i="31"/>
  <c r="BI67" i="31"/>
  <c r="BH67" i="31"/>
  <c r="BG67" i="31"/>
  <c r="BF67" i="31"/>
  <c r="BE67" i="31"/>
  <c r="BD67" i="31"/>
  <c r="BC67" i="31"/>
  <c r="BB67" i="31"/>
  <c r="BA67" i="31"/>
  <c r="AZ67" i="31"/>
  <c r="AY67" i="31"/>
  <c r="AX67" i="31"/>
  <c r="AW67" i="31"/>
  <c r="AV67" i="31"/>
  <c r="AU67" i="31"/>
  <c r="AT67" i="31"/>
  <c r="AS67" i="31"/>
  <c r="AR67" i="31"/>
  <c r="AQ67" i="31"/>
  <c r="AP67" i="31"/>
  <c r="AO67" i="31"/>
  <c r="AN67" i="31"/>
  <c r="AM67" i="31"/>
  <c r="AL67" i="31"/>
  <c r="AK67" i="31"/>
  <c r="AJ67" i="31"/>
  <c r="AI67" i="31"/>
  <c r="AH67" i="31"/>
  <c r="AG67" i="31"/>
  <c r="AF67" i="31"/>
  <c r="AE67" i="31"/>
  <c r="AD67" i="31"/>
  <c r="AC67" i="31"/>
  <c r="AB67" i="31"/>
  <c r="AA67" i="31"/>
  <c r="Z67" i="31"/>
  <c r="Y67" i="31"/>
  <c r="X67" i="31"/>
  <c r="W67" i="31"/>
  <c r="V67" i="31"/>
  <c r="U67" i="31"/>
  <c r="T67" i="31"/>
  <c r="S67" i="31"/>
  <c r="R67" i="31"/>
  <c r="Q67" i="31"/>
  <c r="P67" i="31"/>
  <c r="O67" i="31"/>
  <c r="N67" i="31"/>
  <c r="M67" i="31"/>
  <c r="L67" i="31"/>
  <c r="K67" i="31"/>
  <c r="J67" i="31"/>
  <c r="I67" i="31"/>
  <c r="H67" i="31"/>
  <c r="G67" i="31"/>
  <c r="F67" i="31"/>
  <c r="E67" i="31"/>
  <c r="CJ66" i="31"/>
  <c r="CI66" i="31"/>
  <c r="CH66" i="31"/>
  <c r="CG66" i="31"/>
  <c r="CF66" i="31"/>
  <c r="CE66" i="31"/>
  <c r="CD66" i="31"/>
  <c r="CC66" i="31"/>
  <c r="CB66" i="31"/>
  <c r="CA66" i="31"/>
  <c r="BZ66" i="31"/>
  <c r="BY66" i="31"/>
  <c r="BX66" i="31"/>
  <c r="BW66" i="31"/>
  <c r="BV66" i="31"/>
  <c r="BU66" i="31"/>
  <c r="BT66" i="31"/>
  <c r="BS66" i="31"/>
  <c r="BR66" i="31"/>
  <c r="BQ66" i="31"/>
  <c r="BP66" i="31"/>
  <c r="BO66" i="31"/>
  <c r="BN66" i="31"/>
  <c r="BM66" i="31"/>
  <c r="BL66" i="31"/>
  <c r="BK66" i="31"/>
  <c r="BJ66" i="31"/>
  <c r="BI66" i="31"/>
  <c r="BH66" i="31"/>
  <c r="BG66" i="31"/>
  <c r="BF66" i="31"/>
  <c r="BE66" i="31"/>
  <c r="BD66" i="31"/>
  <c r="BC66" i="31"/>
  <c r="BB66" i="31"/>
  <c r="BA66" i="31"/>
  <c r="AZ66" i="31"/>
  <c r="AY66" i="31"/>
  <c r="AX66" i="31"/>
  <c r="AW66" i="31"/>
  <c r="AV66" i="31"/>
  <c r="AU66" i="31"/>
  <c r="AT66" i="31"/>
  <c r="AS66" i="31"/>
  <c r="AR66" i="31"/>
  <c r="AQ66" i="31"/>
  <c r="AP66" i="31"/>
  <c r="AO66" i="31"/>
  <c r="AN66" i="31"/>
  <c r="AM66" i="31"/>
  <c r="AL66" i="31"/>
  <c r="AK66" i="31"/>
  <c r="AJ66" i="31"/>
  <c r="AI66" i="31"/>
  <c r="AH66" i="31"/>
  <c r="AG66" i="31"/>
  <c r="AF66" i="31"/>
  <c r="AE66" i="31"/>
  <c r="AD66" i="31"/>
  <c r="AC66" i="31"/>
  <c r="AB66" i="31"/>
  <c r="AA66" i="31"/>
  <c r="Z66" i="31"/>
  <c r="Y66" i="31"/>
  <c r="X66" i="31"/>
  <c r="W66" i="31"/>
  <c r="V66" i="31"/>
  <c r="U66" i="31"/>
  <c r="T66" i="31"/>
  <c r="S66" i="31"/>
  <c r="R66" i="31"/>
  <c r="Q66" i="31"/>
  <c r="P66" i="31"/>
  <c r="O66" i="31"/>
  <c r="N66" i="31"/>
  <c r="M66" i="31"/>
  <c r="L66" i="31"/>
  <c r="K66" i="31"/>
  <c r="J66" i="31"/>
  <c r="I66" i="31"/>
  <c r="H66" i="31"/>
  <c r="G66" i="31"/>
  <c r="F66" i="31"/>
  <c r="E66" i="31"/>
  <c r="CJ65" i="31"/>
  <c r="CI65" i="31"/>
  <c r="CH65" i="31"/>
  <c r="CG65" i="31"/>
  <c r="CF65" i="31"/>
  <c r="CE65" i="31"/>
  <c r="CD65" i="31"/>
  <c r="CC65" i="31"/>
  <c r="CB65" i="31"/>
  <c r="CA65" i="31"/>
  <c r="BZ65" i="31"/>
  <c r="BY65" i="31"/>
  <c r="BX65" i="31"/>
  <c r="BW65" i="31"/>
  <c r="BV65" i="31"/>
  <c r="BU65" i="31"/>
  <c r="BT65" i="31"/>
  <c r="BS65" i="31"/>
  <c r="BR65" i="31"/>
  <c r="BQ65" i="31"/>
  <c r="BP65" i="31"/>
  <c r="BO65" i="31"/>
  <c r="BN65" i="31"/>
  <c r="BM65" i="31"/>
  <c r="BL65" i="31"/>
  <c r="BK65" i="31"/>
  <c r="BJ65" i="31"/>
  <c r="BI65" i="31"/>
  <c r="BH65" i="31"/>
  <c r="BG65" i="31"/>
  <c r="BF65" i="31"/>
  <c r="BE65" i="31"/>
  <c r="BD65" i="31"/>
  <c r="BC65" i="31"/>
  <c r="BB65" i="31"/>
  <c r="BA65" i="31"/>
  <c r="AZ65" i="31"/>
  <c r="AY65" i="31"/>
  <c r="AX65" i="31"/>
  <c r="AW65" i="31"/>
  <c r="AV65" i="31"/>
  <c r="AU65" i="31"/>
  <c r="AT65" i="31"/>
  <c r="AS65" i="31"/>
  <c r="AR65" i="31"/>
  <c r="AQ65" i="31"/>
  <c r="AP65" i="31"/>
  <c r="AO65" i="31"/>
  <c r="AN65" i="31"/>
  <c r="AM65" i="31"/>
  <c r="AL65" i="31"/>
  <c r="AK65" i="31"/>
  <c r="AJ65" i="31"/>
  <c r="AI65" i="31"/>
  <c r="AH65" i="31"/>
  <c r="AG65" i="31"/>
  <c r="AF65" i="31"/>
  <c r="AE65" i="31"/>
  <c r="AD65" i="31"/>
  <c r="AC65" i="31"/>
  <c r="AB65" i="31"/>
  <c r="AA65" i="31"/>
  <c r="Z65" i="31"/>
  <c r="Y65" i="31"/>
  <c r="X65" i="31"/>
  <c r="W65" i="31"/>
  <c r="V65" i="31"/>
  <c r="U65" i="31"/>
  <c r="T65" i="31"/>
  <c r="S65" i="31"/>
  <c r="R65" i="31"/>
  <c r="Q65" i="31"/>
  <c r="P65" i="31"/>
  <c r="O65" i="31"/>
  <c r="N65" i="31"/>
  <c r="M65" i="31"/>
  <c r="L65" i="31"/>
  <c r="K65" i="31"/>
  <c r="J65" i="31"/>
  <c r="I65" i="31"/>
  <c r="H65" i="31"/>
  <c r="G65" i="31"/>
  <c r="F65" i="31"/>
  <c r="E65" i="31"/>
  <c r="CJ64" i="31"/>
  <c r="CI64" i="31"/>
  <c r="CH64" i="31"/>
  <c r="CG64" i="31"/>
  <c r="CF64" i="31"/>
  <c r="CE64" i="31"/>
  <c r="CD64" i="31"/>
  <c r="CC64" i="31"/>
  <c r="CB64" i="31"/>
  <c r="CA64" i="31"/>
  <c r="BZ64" i="31"/>
  <c r="BY64" i="31"/>
  <c r="BX64" i="31"/>
  <c r="BW64" i="31"/>
  <c r="BV64" i="31"/>
  <c r="BU64" i="31"/>
  <c r="BT64" i="31"/>
  <c r="BS64" i="31"/>
  <c r="BR64" i="31"/>
  <c r="BQ64" i="31"/>
  <c r="BP64" i="31"/>
  <c r="BO64" i="31"/>
  <c r="BN64" i="31"/>
  <c r="BM64" i="31"/>
  <c r="BL64" i="31"/>
  <c r="BK64" i="31"/>
  <c r="BJ64" i="31"/>
  <c r="BI64" i="31"/>
  <c r="BH64" i="31"/>
  <c r="BG64" i="31"/>
  <c r="BF64" i="31"/>
  <c r="BE64" i="31"/>
  <c r="BD64" i="31"/>
  <c r="BC64" i="31"/>
  <c r="BB64" i="31"/>
  <c r="BA64" i="31"/>
  <c r="AZ64" i="31"/>
  <c r="AY64" i="31"/>
  <c r="AX64" i="31"/>
  <c r="AW64" i="31"/>
  <c r="AV64" i="31"/>
  <c r="AU64" i="31"/>
  <c r="AT64" i="31"/>
  <c r="AS64" i="31"/>
  <c r="AR64" i="31"/>
  <c r="AQ64" i="31"/>
  <c r="AP64" i="31"/>
  <c r="AO64" i="31"/>
  <c r="AN64" i="31"/>
  <c r="AM64" i="31"/>
  <c r="AL64" i="31"/>
  <c r="AK64" i="31"/>
  <c r="AJ64" i="31"/>
  <c r="AI64" i="31"/>
  <c r="AH64" i="31"/>
  <c r="AG64" i="31"/>
  <c r="AF64" i="31"/>
  <c r="AE64" i="31"/>
  <c r="AD64" i="31"/>
  <c r="AC64" i="31"/>
  <c r="AB64" i="31"/>
  <c r="AA64" i="31"/>
  <c r="Z64" i="31"/>
  <c r="Y64" i="31"/>
  <c r="X64" i="31"/>
  <c r="W64" i="31"/>
  <c r="V64" i="31"/>
  <c r="U64" i="31"/>
  <c r="T64" i="31"/>
  <c r="S64" i="31"/>
  <c r="R64" i="31"/>
  <c r="Q64" i="31"/>
  <c r="P64" i="31"/>
  <c r="O64" i="31"/>
  <c r="N64" i="31"/>
  <c r="M64" i="31"/>
  <c r="L64" i="31"/>
  <c r="K64" i="31"/>
  <c r="J64" i="31"/>
  <c r="I64" i="31"/>
  <c r="H64" i="31"/>
  <c r="G64" i="31"/>
  <c r="F64" i="31"/>
  <c r="E64" i="31"/>
  <c r="CJ63" i="31"/>
  <c r="CI63" i="31"/>
  <c r="CH63" i="31"/>
  <c r="CG63" i="31"/>
  <c r="CF63" i="31"/>
  <c r="CE63" i="31"/>
  <c r="CD63" i="31"/>
  <c r="CC63" i="31"/>
  <c r="CB63" i="31"/>
  <c r="CA63" i="31"/>
  <c r="BZ63" i="31"/>
  <c r="BY63" i="31"/>
  <c r="BX63" i="31"/>
  <c r="BW63" i="31"/>
  <c r="BV63" i="31"/>
  <c r="BU63" i="31"/>
  <c r="BT63" i="31"/>
  <c r="BS63" i="31"/>
  <c r="BR63" i="31"/>
  <c r="BQ63" i="31"/>
  <c r="BP63" i="31"/>
  <c r="BO63" i="31"/>
  <c r="BN63" i="31"/>
  <c r="BM63" i="31"/>
  <c r="BL63" i="31"/>
  <c r="BK63" i="31"/>
  <c r="BJ63" i="31"/>
  <c r="BI63" i="31"/>
  <c r="BH63" i="31"/>
  <c r="BG63" i="31"/>
  <c r="BF63" i="31"/>
  <c r="BE63" i="31"/>
  <c r="BD63" i="31"/>
  <c r="BC63" i="31"/>
  <c r="BB63" i="31"/>
  <c r="BA63" i="31"/>
  <c r="AZ63" i="31"/>
  <c r="AY63" i="31"/>
  <c r="AX63" i="31"/>
  <c r="AW63" i="31"/>
  <c r="AV63" i="31"/>
  <c r="AU63" i="31"/>
  <c r="AT63" i="31"/>
  <c r="AS63" i="31"/>
  <c r="AR63" i="31"/>
  <c r="AQ63" i="31"/>
  <c r="AP63" i="31"/>
  <c r="AO63" i="31"/>
  <c r="AN63" i="31"/>
  <c r="AM63" i="31"/>
  <c r="AL63" i="31"/>
  <c r="AK63" i="31"/>
  <c r="AJ63" i="31"/>
  <c r="AI63" i="31"/>
  <c r="AH63" i="31"/>
  <c r="AG63" i="31"/>
  <c r="AF63" i="31"/>
  <c r="AE63" i="31"/>
  <c r="AD63" i="31"/>
  <c r="AC63" i="31"/>
  <c r="AB63" i="31"/>
  <c r="AA63" i="31"/>
  <c r="Z63" i="31"/>
  <c r="Y63" i="31"/>
  <c r="X63" i="31"/>
  <c r="W63" i="31"/>
  <c r="V63" i="31"/>
  <c r="U63" i="31"/>
  <c r="T63" i="31"/>
  <c r="S63" i="31"/>
  <c r="R63" i="31"/>
  <c r="Q63" i="31"/>
  <c r="P63" i="31"/>
  <c r="O63" i="31"/>
  <c r="N63" i="31"/>
  <c r="M63" i="31"/>
  <c r="L63" i="31"/>
  <c r="K63" i="31"/>
  <c r="J63" i="31"/>
  <c r="I63" i="31"/>
  <c r="H63" i="31"/>
  <c r="G63" i="31"/>
  <c r="F63" i="31"/>
  <c r="E63" i="31"/>
  <c r="CJ62" i="31"/>
  <c r="CI62" i="31"/>
  <c r="CH62" i="31"/>
  <c r="CG62" i="31"/>
  <c r="CF62" i="31"/>
  <c r="CE62" i="31"/>
  <c r="CD62" i="31"/>
  <c r="CC62" i="31"/>
  <c r="CB62" i="31"/>
  <c r="CA62" i="31"/>
  <c r="BZ62" i="31"/>
  <c r="BY62" i="31"/>
  <c r="BX62" i="31"/>
  <c r="BW62" i="31"/>
  <c r="BV62" i="31"/>
  <c r="BU62" i="31"/>
  <c r="BT62" i="31"/>
  <c r="BS62" i="31"/>
  <c r="BR62" i="31"/>
  <c r="BQ62" i="31"/>
  <c r="BP62" i="31"/>
  <c r="BO62" i="31"/>
  <c r="BN62" i="31"/>
  <c r="BM62" i="31"/>
  <c r="BL62" i="31"/>
  <c r="BK62" i="31"/>
  <c r="BJ62" i="31"/>
  <c r="BI62" i="31"/>
  <c r="BH62" i="31"/>
  <c r="BG62" i="31"/>
  <c r="BF62" i="31"/>
  <c r="BE62" i="31"/>
  <c r="BD62" i="31"/>
  <c r="BC62" i="31"/>
  <c r="BB62" i="31"/>
  <c r="BA62" i="31"/>
  <c r="AZ62" i="31"/>
  <c r="AY62" i="31"/>
  <c r="AX62" i="31"/>
  <c r="AW62" i="31"/>
  <c r="AV62" i="31"/>
  <c r="AU62" i="31"/>
  <c r="AT62" i="31"/>
  <c r="AS62" i="31"/>
  <c r="AR62" i="31"/>
  <c r="AQ62" i="31"/>
  <c r="AP62" i="31"/>
  <c r="AO62" i="31"/>
  <c r="AN62" i="31"/>
  <c r="AM62" i="31"/>
  <c r="AL62" i="31"/>
  <c r="AK62" i="31"/>
  <c r="AJ62" i="31"/>
  <c r="AI62" i="31"/>
  <c r="AH62" i="31"/>
  <c r="AG62" i="31"/>
  <c r="AF62" i="31"/>
  <c r="AE62" i="31"/>
  <c r="AD62" i="31"/>
  <c r="AC62" i="31"/>
  <c r="AB62" i="31"/>
  <c r="AA62" i="31"/>
  <c r="Z62" i="31"/>
  <c r="Y62" i="31"/>
  <c r="X62" i="31"/>
  <c r="W62" i="31"/>
  <c r="V62" i="31"/>
  <c r="U62" i="31"/>
  <c r="T62" i="31"/>
  <c r="S62" i="31"/>
  <c r="R62" i="31"/>
  <c r="Q62" i="31"/>
  <c r="P62" i="31"/>
  <c r="O62" i="31"/>
  <c r="N62" i="31"/>
  <c r="M62" i="31"/>
  <c r="L62" i="31"/>
  <c r="K62" i="31"/>
  <c r="J62" i="31"/>
  <c r="I62" i="31"/>
  <c r="H62" i="31"/>
  <c r="G62" i="31"/>
  <c r="F62" i="31"/>
  <c r="E62" i="31"/>
  <c r="CJ61" i="31"/>
  <c r="CI61" i="31"/>
  <c r="CH61" i="31"/>
  <c r="CG61" i="31"/>
  <c r="CF61" i="31"/>
  <c r="CE61" i="31"/>
  <c r="CD61" i="31"/>
  <c r="CC61" i="31"/>
  <c r="CB61" i="31"/>
  <c r="CA61" i="31"/>
  <c r="BZ61" i="31"/>
  <c r="BY61" i="31"/>
  <c r="BX61" i="31"/>
  <c r="BW61" i="31"/>
  <c r="BV61" i="31"/>
  <c r="BU61" i="31"/>
  <c r="BT61" i="31"/>
  <c r="BS61" i="31"/>
  <c r="BR61" i="31"/>
  <c r="BQ61" i="31"/>
  <c r="BP61" i="31"/>
  <c r="BO61" i="31"/>
  <c r="BN61" i="31"/>
  <c r="BM61" i="31"/>
  <c r="BL61" i="31"/>
  <c r="BK61" i="31"/>
  <c r="BJ61" i="31"/>
  <c r="BI61" i="31"/>
  <c r="BH61" i="31"/>
  <c r="BG61" i="31"/>
  <c r="BF61" i="31"/>
  <c r="BE61" i="31"/>
  <c r="BD61" i="31"/>
  <c r="BC61" i="31"/>
  <c r="BB61" i="31"/>
  <c r="BA61" i="31"/>
  <c r="AZ61" i="31"/>
  <c r="AY61" i="31"/>
  <c r="AX61" i="31"/>
  <c r="AW61" i="31"/>
  <c r="AV61" i="31"/>
  <c r="AU61" i="31"/>
  <c r="AT61" i="31"/>
  <c r="AS61" i="31"/>
  <c r="AR61" i="31"/>
  <c r="AQ61" i="31"/>
  <c r="AP61" i="31"/>
  <c r="AO61" i="31"/>
  <c r="AN61" i="31"/>
  <c r="AM61" i="31"/>
  <c r="AL61" i="31"/>
  <c r="AK61" i="31"/>
  <c r="AJ61" i="31"/>
  <c r="AI61" i="31"/>
  <c r="AH61" i="31"/>
  <c r="AG61" i="31"/>
  <c r="AF61" i="31"/>
  <c r="AE61" i="31"/>
  <c r="AD61" i="31"/>
  <c r="AC61" i="31"/>
  <c r="AB61" i="31"/>
  <c r="AA61" i="31"/>
  <c r="Z61" i="31"/>
  <c r="Y61" i="31"/>
  <c r="X61" i="31"/>
  <c r="W61" i="31"/>
  <c r="V61" i="31"/>
  <c r="U61" i="31"/>
  <c r="T61" i="31"/>
  <c r="S61" i="31"/>
  <c r="R61" i="31"/>
  <c r="Q61" i="31"/>
  <c r="P61" i="31"/>
  <c r="O61" i="31"/>
  <c r="N61" i="31"/>
  <c r="M61" i="31"/>
  <c r="L61" i="31"/>
  <c r="K61" i="31"/>
  <c r="J61" i="31"/>
  <c r="I61" i="31"/>
  <c r="H61" i="31"/>
  <c r="G61" i="31"/>
  <c r="F61" i="31"/>
  <c r="E61" i="31"/>
  <c r="CJ60" i="31"/>
  <c r="CI60" i="31"/>
  <c r="CH60" i="31"/>
  <c r="CG60" i="31"/>
  <c r="CF60" i="31"/>
  <c r="CE60" i="31"/>
  <c r="CD60" i="31"/>
  <c r="CC60" i="31"/>
  <c r="CB60" i="31"/>
  <c r="CA60" i="31"/>
  <c r="BZ60" i="31"/>
  <c r="BY60" i="31"/>
  <c r="BX60" i="31"/>
  <c r="BW60" i="31"/>
  <c r="BV60" i="31"/>
  <c r="BU60" i="31"/>
  <c r="BT60" i="31"/>
  <c r="BS60" i="31"/>
  <c r="BR60" i="31"/>
  <c r="BQ60" i="31"/>
  <c r="BP60" i="31"/>
  <c r="BO60" i="31"/>
  <c r="BN60" i="31"/>
  <c r="BM60" i="31"/>
  <c r="BL60" i="31"/>
  <c r="BK60" i="31"/>
  <c r="BJ60" i="31"/>
  <c r="BI60" i="31"/>
  <c r="BH60" i="31"/>
  <c r="BG60" i="31"/>
  <c r="BF60" i="31"/>
  <c r="BE60" i="31"/>
  <c r="BD60" i="31"/>
  <c r="BC60" i="31"/>
  <c r="BB60" i="31"/>
  <c r="BA60" i="31"/>
  <c r="AZ60" i="31"/>
  <c r="AY60" i="31"/>
  <c r="AX60" i="31"/>
  <c r="AW60" i="31"/>
  <c r="AV60" i="31"/>
  <c r="AU60" i="31"/>
  <c r="AT60" i="31"/>
  <c r="AS60" i="31"/>
  <c r="AR60" i="31"/>
  <c r="AQ60" i="31"/>
  <c r="AP60" i="31"/>
  <c r="AO60" i="31"/>
  <c r="AN60" i="31"/>
  <c r="AM60" i="31"/>
  <c r="AL60" i="31"/>
  <c r="AK60" i="31"/>
  <c r="AJ60" i="31"/>
  <c r="AI60" i="31"/>
  <c r="AH60" i="31"/>
  <c r="AG60" i="31"/>
  <c r="AF60" i="31"/>
  <c r="AE60" i="31"/>
  <c r="AD60" i="31"/>
  <c r="AC60" i="31"/>
  <c r="AB60" i="31"/>
  <c r="AA60" i="31"/>
  <c r="Z60" i="31"/>
  <c r="Y60" i="31"/>
  <c r="X60" i="31"/>
  <c r="W60" i="31"/>
  <c r="V60" i="31"/>
  <c r="U60" i="31"/>
  <c r="T60" i="31"/>
  <c r="S60" i="31"/>
  <c r="R60" i="31"/>
  <c r="Q60" i="31"/>
  <c r="P60" i="31"/>
  <c r="O60" i="31"/>
  <c r="N60" i="31"/>
  <c r="M60" i="31"/>
  <c r="L60" i="31"/>
  <c r="K60" i="31"/>
  <c r="J60" i="31"/>
  <c r="I60" i="31"/>
  <c r="H60" i="31"/>
  <c r="G60" i="31"/>
  <c r="F60" i="31"/>
  <c r="E60" i="31"/>
  <c r="CJ59" i="31"/>
  <c r="CI59" i="31"/>
  <c r="CH59" i="31"/>
  <c r="CG59" i="31"/>
  <c r="CF59" i="31"/>
  <c r="CE59" i="31"/>
  <c r="CD59" i="31"/>
  <c r="CC59" i="31"/>
  <c r="CB59" i="31"/>
  <c r="CA59" i="31"/>
  <c r="BZ59" i="31"/>
  <c r="BY59" i="31"/>
  <c r="BX59" i="31"/>
  <c r="BW59" i="31"/>
  <c r="BV59" i="31"/>
  <c r="BU59" i="31"/>
  <c r="BT59" i="31"/>
  <c r="BS59" i="31"/>
  <c r="BR59" i="31"/>
  <c r="BQ59" i="31"/>
  <c r="BP59" i="31"/>
  <c r="BO59" i="31"/>
  <c r="BN59" i="31"/>
  <c r="BM59" i="31"/>
  <c r="BL59" i="31"/>
  <c r="BK59" i="31"/>
  <c r="BJ59" i="31"/>
  <c r="BI59" i="31"/>
  <c r="BH59" i="31"/>
  <c r="BG59" i="31"/>
  <c r="BF59" i="31"/>
  <c r="BE59" i="31"/>
  <c r="BD59" i="31"/>
  <c r="BC59" i="31"/>
  <c r="BB59" i="31"/>
  <c r="BA59" i="31"/>
  <c r="AZ59" i="31"/>
  <c r="AY59" i="31"/>
  <c r="AX59" i="31"/>
  <c r="AW59" i="31"/>
  <c r="AV59" i="31"/>
  <c r="AU59" i="31"/>
  <c r="AT59" i="31"/>
  <c r="AS59" i="31"/>
  <c r="AR59" i="31"/>
  <c r="AQ59" i="31"/>
  <c r="AP59" i="31"/>
  <c r="AO59" i="31"/>
  <c r="AN59" i="31"/>
  <c r="AM59" i="31"/>
  <c r="AL59" i="31"/>
  <c r="AK59" i="31"/>
  <c r="AJ59" i="31"/>
  <c r="AI59" i="31"/>
  <c r="AH59" i="31"/>
  <c r="AG59" i="31"/>
  <c r="AF59" i="31"/>
  <c r="AE59" i="31"/>
  <c r="AD59" i="31"/>
  <c r="AC59" i="31"/>
  <c r="AB59" i="31"/>
  <c r="AA59" i="31"/>
  <c r="Z59" i="31"/>
  <c r="Y59" i="31"/>
  <c r="X59" i="31"/>
  <c r="W59" i="31"/>
  <c r="V59" i="31"/>
  <c r="U59" i="31"/>
  <c r="T59" i="31"/>
  <c r="S59" i="31"/>
  <c r="R59" i="31"/>
  <c r="Q59" i="31"/>
  <c r="P59" i="31"/>
  <c r="O59" i="31"/>
  <c r="N59" i="31"/>
  <c r="M59" i="31"/>
  <c r="L59" i="31"/>
  <c r="K59" i="31"/>
  <c r="J59" i="31"/>
  <c r="I59" i="31"/>
  <c r="H59" i="31"/>
  <c r="G59" i="31"/>
  <c r="F59" i="31"/>
  <c r="E59" i="31"/>
  <c r="CJ58" i="31"/>
  <c r="CI58" i="31"/>
  <c r="CH58" i="31"/>
  <c r="CG58" i="31"/>
  <c r="CF58" i="31"/>
  <c r="CE58" i="31"/>
  <c r="CD58" i="31"/>
  <c r="CC58" i="31"/>
  <c r="CB58" i="31"/>
  <c r="CA58" i="31"/>
  <c r="BZ58" i="31"/>
  <c r="BY58" i="31"/>
  <c r="BX58" i="31"/>
  <c r="BW58" i="31"/>
  <c r="BV58" i="31"/>
  <c r="BU58" i="31"/>
  <c r="BT58" i="31"/>
  <c r="BS58" i="31"/>
  <c r="BR58" i="31"/>
  <c r="BQ58" i="31"/>
  <c r="BP58" i="31"/>
  <c r="BO58" i="31"/>
  <c r="BN58" i="31"/>
  <c r="BM58" i="31"/>
  <c r="BL58" i="31"/>
  <c r="BK58" i="31"/>
  <c r="BJ58" i="31"/>
  <c r="BI58" i="31"/>
  <c r="BH58" i="31"/>
  <c r="BG58" i="31"/>
  <c r="BF58" i="31"/>
  <c r="BE58" i="31"/>
  <c r="BD58" i="31"/>
  <c r="BC58" i="31"/>
  <c r="BB58" i="31"/>
  <c r="BA58" i="31"/>
  <c r="AZ58" i="31"/>
  <c r="AY58" i="31"/>
  <c r="AX58" i="31"/>
  <c r="AW58" i="31"/>
  <c r="AV58" i="31"/>
  <c r="AU58" i="31"/>
  <c r="AT58" i="31"/>
  <c r="AS58" i="31"/>
  <c r="AR58" i="31"/>
  <c r="AQ58" i="31"/>
  <c r="AP58" i="31"/>
  <c r="AO58" i="31"/>
  <c r="AN58" i="31"/>
  <c r="AM58" i="31"/>
  <c r="AL58" i="31"/>
  <c r="AK58" i="31"/>
  <c r="AJ58" i="31"/>
  <c r="AI58" i="31"/>
  <c r="AH58" i="31"/>
  <c r="AG58" i="31"/>
  <c r="AF58" i="31"/>
  <c r="AE58" i="31"/>
  <c r="AD58" i="31"/>
  <c r="AC58" i="31"/>
  <c r="AB58" i="31"/>
  <c r="AA58" i="31"/>
  <c r="Z58" i="31"/>
  <c r="Y58" i="31"/>
  <c r="X58" i="31"/>
  <c r="W58" i="31"/>
  <c r="V58" i="31"/>
  <c r="U58" i="31"/>
  <c r="T58" i="31"/>
  <c r="S58" i="31"/>
  <c r="R58" i="31"/>
  <c r="Q58" i="31"/>
  <c r="P58" i="31"/>
  <c r="O58" i="31"/>
  <c r="N58" i="31"/>
  <c r="M58" i="31"/>
  <c r="L58" i="31"/>
  <c r="K58" i="31"/>
  <c r="J58" i="31"/>
  <c r="I58" i="31"/>
  <c r="H58" i="31"/>
  <c r="G58" i="31"/>
  <c r="F58" i="31"/>
  <c r="E58" i="31"/>
  <c r="CJ57" i="31"/>
  <c r="CI57" i="31"/>
  <c r="CH57" i="31"/>
  <c r="CG57" i="31"/>
  <c r="CF57" i="31"/>
  <c r="CE57" i="31"/>
  <c r="CD57" i="31"/>
  <c r="CC57" i="31"/>
  <c r="CB57" i="31"/>
  <c r="CA57" i="31"/>
  <c r="BZ57" i="31"/>
  <c r="BY57" i="31"/>
  <c r="BX57" i="31"/>
  <c r="BW57" i="31"/>
  <c r="BV57" i="31"/>
  <c r="BU57" i="31"/>
  <c r="BT57" i="31"/>
  <c r="BS57" i="31"/>
  <c r="BR57" i="31"/>
  <c r="BQ57" i="31"/>
  <c r="BP57" i="31"/>
  <c r="BO57" i="31"/>
  <c r="BN57" i="31"/>
  <c r="BM57" i="31"/>
  <c r="BL57" i="31"/>
  <c r="BK57" i="31"/>
  <c r="BJ57" i="31"/>
  <c r="BI57" i="31"/>
  <c r="BH57" i="31"/>
  <c r="BG57" i="31"/>
  <c r="BF57" i="31"/>
  <c r="BE57" i="31"/>
  <c r="BD57" i="31"/>
  <c r="BC57" i="31"/>
  <c r="BB57" i="31"/>
  <c r="BA57" i="31"/>
  <c r="AZ57" i="31"/>
  <c r="AY57" i="31"/>
  <c r="AX57" i="31"/>
  <c r="AW57" i="31"/>
  <c r="AV57" i="31"/>
  <c r="AU57" i="31"/>
  <c r="AT57" i="31"/>
  <c r="AS57" i="31"/>
  <c r="AR57" i="31"/>
  <c r="AQ57" i="31"/>
  <c r="AP57" i="31"/>
  <c r="AO57" i="31"/>
  <c r="AN57" i="31"/>
  <c r="AM57" i="31"/>
  <c r="AL57" i="31"/>
  <c r="AK57" i="31"/>
  <c r="AJ57" i="31"/>
  <c r="AI57" i="31"/>
  <c r="AH57" i="31"/>
  <c r="AG57" i="31"/>
  <c r="AF57" i="31"/>
  <c r="AE57" i="31"/>
  <c r="AD57" i="31"/>
  <c r="AC57" i="31"/>
  <c r="AB57" i="31"/>
  <c r="AA57" i="31"/>
  <c r="Z57" i="31"/>
  <c r="Y57" i="31"/>
  <c r="X57" i="31"/>
  <c r="W57" i="31"/>
  <c r="V57" i="31"/>
  <c r="U57" i="31"/>
  <c r="T57" i="31"/>
  <c r="S57" i="31"/>
  <c r="R57" i="31"/>
  <c r="Q57" i="31"/>
  <c r="P57" i="31"/>
  <c r="O57" i="31"/>
  <c r="N57" i="31"/>
  <c r="M57" i="31"/>
  <c r="L57" i="31"/>
  <c r="K57" i="31"/>
  <c r="J57" i="31"/>
  <c r="I57" i="31"/>
  <c r="H57" i="31"/>
  <c r="G57" i="31"/>
  <c r="F57" i="31"/>
  <c r="E57" i="31"/>
  <c r="CJ56" i="31"/>
  <c r="CI56" i="31"/>
  <c r="CH56" i="31"/>
  <c r="CG56" i="31"/>
  <c r="CF56" i="31"/>
  <c r="CE56" i="31"/>
  <c r="CD56" i="31"/>
  <c r="CC56" i="31"/>
  <c r="CB56" i="31"/>
  <c r="CA56" i="31"/>
  <c r="BZ56" i="31"/>
  <c r="BY56" i="31"/>
  <c r="BX56" i="31"/>
  <c r="BW56" i="31"/>
  <c r="BV56" i="31"/>
  <c r="BU56" i="31"/>
  <c r="BT56" i="31"/>
  <c r="BS56" i="31"/>
  <c r="BR56" i="31"/>
  <c r="BQ56" i="31"/>
  <c r="BP56" i="31"/>
  <c r="BO56" i="31"/>
  <c r="BN56" i="31"/>
  <c r="BM56" i="31"/>
  <c r="BL56" i="31"/>
  <c r="BK56" i="31"/>
  <c r="BJ56" i="31"/>
  <c r="BI56" i="31"/>
  <c r="BH56" i="31"/>
  <c r="BG56" i="31"/>
  <c r="BF56" i="31"/>
  <c r="BE56" i="31"/>
  <c r="BD56" i="31"/>
  <c r="BC56" i="31"/>
  <c r="BB56" i="31"/>
  <c r="BA56" i="31"/>
  <c r="AZ56" i="31"/>
  <c r="AY56" i="31"/>
  <c r="AX56" i="31"/>
  <c r="AW56" i="31"/>
  <c r="AV56" i="31"/>
  <c r="AU56" i="31"/>
  <c r="AT56" i="31"/>
  <c r="AS56" i="31"/>
  <c r="AR56" i="31"/>
  <c r="AQ56" i="31"/>
  <c r="AP56" i="31"/>
  <c r="AO56" i="31"/>
  <c r="AN56" i="31"/>
  <c r="AM56" i="31"/>
  <c r="AL56" i="31"/>
  <c r="AK56" i="31"/>
  <c r="AJ56" i="31"/>
  <c r="AI56" i="31"/>
  <c r="AH56" i="31"/>
  <c r="AG56" i="31"/>
  <c r="AF56" i="31"/>
  <c r="AE56" i="31"/>
  <c r="AD56" i="31"/>
  <c r="AC56" i="31"/>
  <c r="AB56" i="31"/>
  <c r="AA56" i="31"/>
  <c r="Z56" i="31"/>
  <c r="Y56" i="31"/>
  <c r="X56" i="31"/>
  <c r="W56" i="31"/>
  <c r="V56" i="31"/>
  <c r="U56" i="31"/>
  <c r="T56" i="31"/>
  <c r="S56" i="31"/>
  <c r="R56" i="31"/>
  <c r="Q56" i="31"/>
  <c r="P56" i="31"/>
  <c r="O56" i="31"/>
  <c r="N56" i="31"/>
  <c r="M56" i="31"/>
  <c r="L56" i="31"/>
  <c r="K56" i="31"/>
  <c r="J56" i="31"/>
  <c r="I56" i="31"/>
  <c r="H56" i="31"/>
  <c r="G56" i="31"/>
  <c r="F56" i="31"/>
  <c r="E56" i="31"/>
  <c r="CJ55" i="31"/>
  <c r="CI55" i="31"/>
  <c r="CH55" i="31"/>
  <c r="CG55" i="31"/>
  <c r="CF55" i="31"/>
  <c r="CE55" i="31"/>
  <c r="CD55" i="31"/>
  <c r="CC55" i="31"/>
  <c r="CB55" i="31"/>
  <c r="CA55" i="31"/>
  <c r="BZ55" i="31"/>
  <c r="BY55" i="31"/>
  <c r="BX55" i="31"/>
  <c r="BW55" i="31"/>
  <c r="BV55" i="31"/>
  <c r="BU55" i="31"/>
  <c r="BT55" i="31"/>
  <c r="BS55" i="31"/>
  <c r="BR55" i="31"/>
  <c r="BQ55" i="31"/>
  <c r="BP55" i="31"/>
  <c r="BO55" i="31"/>
  <c r="BN55" i="31"/>
  <c r="BM55" i="31"/>
  <c r="BL55" i="31"/>
  <c r="BK55" i="31"/>
  <c r="BJ55" i="31"/>
  <c r="BI55" i="31"/>
  <c r="BH55" i="31"/>
  <c r="BG55" i="31"/>
  <c r="BF55" i="31"/>
  <c r="BE55" i="31"/>
  <c r="BD55" i="31"/>
  <c r="BC55" i="31"/>
  <c r="BB55" i="31"/>
  <c r="BA55" i="31"/>
  <c r="AZ55" i="31"/>
  <c r="AY55" i="31"/>
  <c r="AX55" i="31"/>
  <c r="AW55" i="31"/>
  <c r="AV55" i="31"/>
  <c r="AU55" i="31"/>
  <c r="AT55" i="31"/>
  <c r="AS55" i="31"/>
  <c r="AR55" i="31"/>
  <c r="AQ55" i="31"/>
  <c r="AP55" i="31"/>
  <c r="AO55" i="31"/>
  <c r="AN55" i="31"/>
  <c r="AM55" i="31"/>
  <c r="AL55" i="31"/>
  <c r="AK55" i="31"/>
  <c r="AJ55" i="31"/>
  <c r="AI55" i="31"/>
  <c r="AH55" i="31"/>
  <c r="AG55" i="31"/>
  <c r="AF55" i="31"/>
  <c r="AE55" i="31"/>
  <c r="AD55" i="31"/>
  <c r="AC55" i="31"/>
  <c r="AB55" i="31"/>
  <c r="AA55" i="31"/>
  <c r="Z55" i="31"/>
  <c r="Y55" i="31"/>
  <c r="X55" i="31"/>
  <c r="W55" i="31"/>
  <c r="V55" i="31"/>
  <c r="U55" i="31"/>
  <c r="T55" i="31"/>
  <c r="S55" i="31"/>
  <c r="R55" i="31"/>
  <c r="Q55" i="31"/>
  <c r="P55" i="31"/>
  <c r="O55" i="31"/>
  <c r="N55" i="31"/>
  <c r="M55" i="31"/>
  <c r="L55" i="31"/>
  <c r="K55" i="31"/>
  <c r="J55" i="31"/>
  <c r="I55" i="31"/>
  <c r="H55" i="31"/>
  <c r="G55" i="31"/>
  <c r="F55" i="31"/>
  <c r="E55" i="31"/>
  <c r="CJ54" i="31"/>
  <c r="CI54" i="31"/>
  <c r="CH54" i="31"/>
  <c r="CG54" i="31"/>
  <c r="CF54" i="31"/>
  <c r="CE54" i="31"/>
  <c r="CD54" i="31"/>
  <c r="CC54" i="31"/>
  <c r="CB54" i="31"/>
  <c r="CA54" i="31"/>
  <c r="BZ54" i="31"/>
  <c r="BY54" i="31"/>
  <c r="BX54" i="31"/>
  <c r="BW54" i="31"/>
  <c r="BV54" i="31"/>
  <c r="BU54" i="31"/>
  <c r="BT54" i="31"/>
  <c r="BS54" i="31"/>
  <c r="BR54" i="31"/>
  <c r="BQ54" i="31"/>
  <c r="BP54" i="31"/>
  <c r="BO54" i="31"/>
  <c r="BN54" i="31"/>
  <c r="BM54" i="31"/>
  <c r="BL54" i="31"/>
  <c r="BK54" i="31"/>
  <c r="BJ54" i="31"/>
  <c r="BI54" i="31"/>
  <c r="BH54" i="31"/>
  <c r="BG54" i="31"/>
  <c r="BF54" i="31"/>
  <c r="BE54" i="31"/>
  <c r="BD54" i="31"/>
  <c r="BC54" i="31"/>
  <c r="BB54" i="31"/>
  <c r="BA54" i="31"/>
  <c r="AZ54" i="31"/>
  <c r="AY54" i="31"/>
  <c r="AX54" i="31"/>
  <c r="AW54" i="31"/>
  <c r="AV54" i="31"/>
  <c r="AU54" i="31"/>
  <c r="AT54" i="31"/>
  <c r="AS54" i="31"/>
  <c r="AR54" i="31"/>
  <c r="AQ54" i="31"/>
  <c r="AP54" i="31"/>
  <c r="AO54" i="31"/>
  <c r="AN54" i="31"/>
  <c r="AM54" i="31"/>
  <c r="AL54" i="31"/>
  <c r="AK54" i="31"/>
  <c r="AJ54" i="31"/>
  <c r="AI54" i="31"/>
  <c r="AH54" i="31"/>
  <c r="AG54" i="31"/>
  <c r="AF54" i="31"/>
  <c r="AE54" i="31"/>
  <c r="AD54" i="31"/>
  <c r="AC54" i="31"/>
  <c r="AB54" i="31"/>
  <c r="AA54" i="31"/>
  <c r="Z54" i="31"/>
  <c r="Y54" i="31"/>
  <c r="X54" i="31"/>
  <c r="W54" i="31"/>
  <c r="V54" i="31"/>
  <c r="U54" i="31"/>
  <c r="T54" i="31"/>
  <c r="S54" i="31"/>
  <c r="R54" i="31"/>
  <c r="Q54" i="31"/>
  <c r="P54" i="31"/>
  <c r="O54" i="31"/>
  <c r="N54" i="31"/>
  <c r="M54" i="31"/>
  <c r="L54" i="31"/>
  <c r="K54" i="31"/>
  <c r="J54" i="31"/>
  <c r="I54" i="31"/>
  <c r="H54" i="31"/>
  <c r="G54" i="31"/>
  <c r="F54" i="31"/>
  <c r="E54" i="31"/>
  <c r="CJ53" i="31"/>
  <c r="CI53" i="31"/>
  <c r="CH53" i="31"/>
  <c r="CG53" i="31"/>
  <c r="CF53" i="31"/>
  <c r="CE53" i="31"/>
  <c r="CD53" i="31"/>
  <c r="CC53" i="31"/>
  <c r="CB53" i="31"/>
  <c r="CA53" i="31"/>
  <c r="BZ53" i="31"/>
  <c r="BY53" i="31"/>
  <c r="BX53" i="31"/>
  <c r="BW53" i="31"/>
  <c r="BV53" i="31"/>
  <c r="BU53" i="31"/>
  <c r="BT53" i="31"/>
  <c r="BS53" i="31"/>
  <c r="BR53" i="31"/>
  <c r="BQ53" i="31"/>
  <c r="BP53" i="31"/>
  <c r="BO53" i="31"/>
  <c r="BN53" i="31"/>
  <c r="BM53" i="31"/>
  <c r="BL53" i="31"/>
  <c r="BK53" i="31"/>
  <c r="BJ53" i="31"/>
  <c r="BI53" i="31"/>
  <c r="BH53" i="31"/>
  <c r="BG53" i="31"/>
  <c r="BF53" i="31"/>
  <c r="BE53" i="31"/>
  <c r="BD53" i="31"/>
  <c r="BC53" i="31"/>
  <c r="BB53" i="31"/>
  <c r="BA53" i="31"/>
  <c r="AZ53" i="31"/>
  <c r="AY53" i="31"/>
  <c r="AX53" i="31"/>
  <c r="AW53" i="31"/>
  <c r="AV53" i="31"/>
  <c r="AU53" i="31"/>
  <c r="AT53" i="31"/>
  <c r="AS53" i="31"/>
  <c r="AR53" i="31"/>
  <c r="AQ53" i="31"/>
  <c r="AP53" i="31"/>
  <c r="AO53" i="31"/>
  <c r="AN53" i="31"/>
  <c r="AM53" i="31"/>
  <c r="AL53" i="31"/>
  <c r="AK53" i="31"/>
  <c r="AJ53" i="31"/>
  <c r="AI53" i="31"/>
  <c r="AH53" i="31"/>
  <c r="AG53" i="31"/>
  <c r="AF53" i="31"/>
  <c r="AE53" i="31"/>
  <c r="AD53" i="31"/>
  <c r="AC53" i="31"/>
  <c r="AB53" i="31"/>
  <c r="AA53" i="31"/>
  <c r="Z53" i="31"/>
  <c r="Y53" i="31"/>
  <c r="X53" i="31"/>
  <c r="W53" i="31"/>
  <c r="V53" i="31"/>
  <c r="U53" i="31"/>
  <c r="T53" i="31"/>
  <c r="S53" i="31"/>
  <c r="R53" i="31"/>
  <c r="Q53" i="31"/>
  <c r="P53" i="31"/>
  <c r="O53" i="31"/>
  <c r="N53" i="31"/>
  <c r="M53" i="31"/>
  <c r="L53" i="31"/>
  <c r="K53" i="31"/>
  <c r="J53" i="31"/>
  <c r="I53" i="31"/>
  <c r="H53" i="31"/>
  <c r="G53" i="31"/>
  <c r="F53" i="31"/>
  <c r="E53" i="31"/>
  <c r="CJ52" i="31"/>
  <c r="CJ75" i="31" s="1"/>
  <c r="CI52" i="31"/>
  <c r="CI75" i="31" s="1"/>
  <c r="CH52" i="31"/>
  <c r="CH75" i="31" s="1"/>
  <c r="CG52" i="31"/>
  <c r="CG75" i="31" s="1"/>
  <c r="CF52" i="31"/>
  <c r="CF75" i="31" s="1"/>
  <c r="CE52" i="31"/>
  <c r="CE75" i="31" s="1"/>
  <c r="CD52" i="31"/>
  <c r="CD75" i="31" s="1"/>
  <c r="CC52" i="31"/>
  <c r="CC75" i="31" s="1"/>
  <c r="CB52" i="31"/>
  <c r="CB75" i="31" s="1"/>
  <c r="CA52" i="31"/>
  <c r="CA75" i="31" s="1"/>
  <c r="BZ52" i="31"/>
  <c r="BZ75" i="31" s="1"/>
  <c r="BY52" i="31"/>
  <c r="BY75" i="31" s="1"/>
  <c r="BX52" i="31"/>
  <c r="BX75" i="31" s="1"/>
  <c r="BW52" i="31"/>
  <c r="BW75" i="31" s="1"/>
  <c r="BV52" i="31"/>
  <c r="BV75" i="31" s="1"/>
  <c r="BU52" i="31"/>
  <c r="BU75" i="31" s="1"/>
  <c r="BT52" i="31"/>
  <c r="BT75" i="31" s="1"/>
  <c r="BS52" i="31"/>
  <c r="BS75" i="31" s="1"/>
  <c r="BR52" i="31"/>
  <c r="BR75" i="31" s="1"/>
  <c r="BQ52" i="31"/>
  <c r="BQ75" i="31" s="1"/>
  <c r="BP52" i="31"/>
  <c r="BP75" i="31" s="1"/>
  <c r="BO52" i="31"/>
  <c r="BO75" i="31" s="1"/>
  <c r="BN52" i="31"/>
  <c r="BN75" i="31" s="1"/>
  <c r="BM52" i="31"/>
  <c r="BM75" i="31" s="1"/>
  <c r="BL52" i="31"/>
  <c r="BL75" i="31" s="1"/>
  <c r="BK52" i="31"/>
  <c r="BK75" i="31" s="1"/>
  <c r="BJ52" i="31"/>
  <c r="BJ75" i="31" s="1"/>
  <c r="BI52" i="31"/>
  <c r="BI75" i="31" s="1"/>
  <c r="BH52" i="31"/>
  <c r="BH75" i="31" s="1"/>
  <c r="BG52" i="31"/>
  <c r="BG75" i="31" s="1"/>
  <c r="BF52" i="31"/>
  <c r="BF75" i="31" s="1"/>
  <c r="BE52" i="31"/>
  <c r="BE75" i="31" s="1"/>
  <c r="BD52" i="31"/>
  <c r="BD75" i="31" s="1"/>
  <c r="BC52" i="31"/>
  <c r="BC75" i="31" s="1"/>
  <c r="BB52" i="31"/>
  <c r="BB75" i="31" s="1"/>
  <c r="BA52" i="31"/>
  <c r="BA75" i="31" s="1"/>
  <c r="AZ52" i="31"/>
  <c r="AZ75" i="31" s="1"/>
  <c r="AY52" i="31"/>
  <c r="AY75" i="31" s="1"/>
  <c r="AX52" i="31"/>
  <c r="AX75" i="31" s="1"/>
  <c r="AW52" i="31"/>
  <c r="AW75" i="31" s="1"/>
  <c r="AV52" i="31"/>
  <c r="AV75" i="31" s="1"/>
  <c r="AU52" i="31"/>
  <c r="AU75" i="31" s="1"/>
  <c r="AT52" i="31"/>
  <c r="AT75" i="31" s="1"/>
  <c r="AS52" i="31"/>
  <c r="AS75" i="31" s="1"/>
  <c r="AR52" i="31"/>
  <c r="AR75" i="31" s="1"/>
  <c r="AQ52" i="31"/>
  <c r="AQ75" i="31" s="1"/>
  <c r="AP52" i="31"/>
  <c r="AP75" i="31" s="1"/>
  <c r="AO52" i="31"/>
  <c r="AO75" i="31" s="1"/>
  <c r="AN52" i="31"/>
  <c r="AN75" i="31" s="1"/>
  <c r="AM52" i="31"/>
  <c r="AM75" i="31" s="1"/>
  <c r="AL52" i="31"/>
  <c r="AL75" i="31" s="1"/>
  <c r="AK52" i="31"/>
  <c r="AK75" i="31" s="1"/>
  <c r="AJ52" i="31"/>
  <c r="AJ75" i="31" s="1"/>
  <c r="AI52" i="31"/>
  <c r="AI75" i="31" s="1"/>
  <c r="AH52" i="31"/>
  <c r="AH75" i="31" s="1"/>
  <c r="AG52" i="31"/>
  <c r="AG75" i="31" s="1"/>
  <c r="AF52" i="31"/>
  <c r="AF75" i="31" s="1"/>
  <c r="AE52" i="31"/>
  <c r="AE75" i="31" s="1"/>
  <c r="AD52" i="31"/>
  <c r="AD75" i="31" s="1"/>
  <c r="AC52" i="31"/>
  <c r="AC75" i="31" s="1"/>
  <c r="AB52" i="31"/>
  <c r="AB75" i="31" s="1"/>
  <c r="AA52" i="31"/>
  <c r="AA75" i="31" s="1"/>
  <c r="Z52" i="31"/>
  <c r="Z75" i="31" s="1"/>
  <c r="Y52" i="31"/>
  <c r="Y75" i="31" s="1"/>
  <c r="X52" i="31"/>
  <c r="X75" i="31" s="1"/>
  <c r="W52" i="31"/>
  <c r="W75" i="31" s="1"/>
  <c r="V52" i="31"/>
  <c r="V75" i="31" s="1"/>
  <c r="U52" i="31"/>
  <c r="U75" i="31" s="1"/>
  <c r="T52" i="31"/>
  <c r="T75" i="31" s="1"/>
  <c r="S52" i="31"/>
  <c r="S75" i="31" s="1"/>
  <c r="R52" i="31"/>
  <c r="R75" i="31" s="1"/>
  <c r="Q52" i="31"/>
  <c r="Q75" i="31" s="1"/>
  <c r="P52" i="31"/>
  <c r="P75" i="31" s="1"/>
  <c r="O52" i="31"/>
  <c r="O75" i="31" s="1"/>
  <c r="N52" i="31"/>
  <c r="N75" i="31" s="1"/>
  <c r="M52" i="31"/>
  <c r="M75" i="31" s="1"/>
  <c r="L52" i="31"/>
  <c r="L75" i="31" s="1"/>
  <c r="K52" i="31"/>
  <c r="K75" i="31" s="1"/>
  <c r="J52" i="31"/>
  <c r="J75" i="31" s="1"/>
  <c r="I52" i="31"/>
  <c r="I75" i="31" s="1"/>
  <c r="H52" i="31"/>
  <c r="H75" i="31" s="1"/>
  <c r="G52" i="31"/>
  <c r="G75" i="31" s="1"/>
  <c r="F52" i="31"/>
  <c r="F75" i="31" s="1"/>
  <c r="E52" i="31"/>
  <c r="F1" i="19"/>
  <c r="B2" i="19"/>
  <c r="F2" i="19"/>
  <c r="C4" i="31"/>
  <c r="C5" i="31"/>
  <c r="C6" i="31"/>
  <c r="C7" i="31"/>
  <c r="C8" i="31"/>
  <c r="C9" i="31"/>
  <c r="C10" i="31"/>
  <c r="C11" i="31"/>
  <c r="C12" i="31"/>
  <c r="C13" i="31"/>
  <c r="C14" i="31"/>
  <c r="C15" i="31"/>
  <c r="C16" i="31"/>
  <c r="C17" i="31"/>
  <c r="C18" i="31"/>
  <c r="C19" i="31"/>
  <c r="C20" i="31"/>
  <c r="C21" i="31"/>
  <c r="C22" i="31"/>
  <c r="C23" i="31"/>
  <c r="C24" i="31"/>
  <c r="C25" i="31"/>
  <c r="C26" i="31"/>
  <c r="C27" i="31"/>
  <c r="C28" i="31"/>
  <c r="C29" i="31"/>
  <c r="C30" i="31"/>
  <c r="C31" i="31"/>
  <c r="C32" i="31"/>
  <c r="C33" i="31"/>
  <c r="C34" i="31"/>
  <c r="C35" i="31"/>
  <c r="C36" i="31"/>
  <c r="C37" i="31"/>
  <c r="C38" i="31"/>
  <c r="C39" i="31"/>
  <c r="C40" i="31"/>
  <c r="C41" i="31"/>
  <c r="C42" i="31"/>
  <c r="C43" i="31"/>
  <c r="C44" i="31"/>
  <c r="C45" i="31"/>
  <c r="C46" i="31"/>
  <c r="C47" i="31"/>
  <c r="C48" i="31"/>
  <c r="C49" i="31"/>
  <c r="C50" i="31"/>
  <c r="C51" i="31"/>
  <c r="C52" i="31"/>
  <c r="C53" i="31"/>
  <c r="C54" i="31"/>
  <c r="C55" i="31"/>
  <c r="C56" i="31"/>
  <c r="C57" i="31"/>
  <c r="C58" i="31"/>
  <c r="C59" i="31"/>
  <c r="C60" i="31"/>
  <c r="C61" i="31"/>
  <c r="C62" i="31"/>
  <c r="C63" i="31"/>
  <c r="C64" i="31"/>
  <c r="C65" i="31"/>
  <c r="C66" i="31"/>
  <c r="C67" i="31"/>
  <c r="C68" i="31"/>
  <c r="C69" i="31"/>
  <c r="C70" i="31"/>
  <c r="C71" i="31"/>
  <c r="C72" i="31"/>
  <c r="C73" i="31"/>
  <c r="C74" i="31"/>
  <c r="C75" i="31"/>
  <c r="C76" i="31"/>
  <c r="C77" i="31"/>
  <c r="C78" i="31"/>
  <c r="C79" i="31"/>
  <c r="C80" i="31"/>
  <c r="C81" i="31"/>
  <c r="C82" i="31"/>
  <c r="C83" i="31"/>
  <c r="C84" i="31"/>
  <c r="C85" i="31"/>
  <c r="C86" i="31"/>
  <c r="C3" i="31"/>
  <c r="CK3" i="31" l="1"/>
  <c r="CJ6" i="31"/>
  <c r="CI6" i="31"/>
  <c r="CH6" i="31"/>
  <c r="CG6" i="31"/>
  <c r="CF6" i="31"/>
  <c r="CE6" i="31"/>
  <c r="CD6" i="31"/>
  <c r="CC6" i="31"/>
  <c r="CB6" i="31"/>
  <c r="CA6" i="31"/>
  <c r="BZ6" i="31"/>
  <c r="BY6" i="31"/>
  <c r="BX6" i="31"/>
  <c r="BW6" i="31"/>
  <c r="BV6" i="31"/>
  <c r="BU6" i="31"/>
  <c r="BT6" i="31"/>
  <c r="BS6" i="31"/>
  <c r="BR6" i="31"/>
  <c r="BQ6" i="31"/>
  <c r="BP6" i="31"/>
  <c r="BO6" i="31"/>
  <c r="BN6" i="31"/>
  <c r="BM6" i="31"/>
  <c r="BL6" i="31"/>
  <c r="BK6" i="31"/>
  <c r="BJ6" i="31"/>
  <c r="BI6" i="31"/>
  <c r="BH6" i="31"/>
  <c r="BG6" i="31"/>
  <c r="BF6" i="31"/>
  <c r="BE6" i="31"/>
  <c r="BD6" i="31"/>
  <c r="BC6" i="31"/>
  <c r="BB6" i="31"/>
  <c r="BA6" i="31"/>
  <c r="AZ6" i="31"/>
  <c r="AY6" i="31"/>
  <c r="AX6" i="31"/>
  <c r="AW6" i="31"/>
  <c r="AV6" i="31"/>
  <c r="AU6" i="31"/>
  <c r="AT6" i="31"/>
  <c r="AS6" i="31"/>
  <c r="AR6" i="31"/>
  <c r="AQ6" i="31"/>
  <c r="AP6" i="31"/>
  <c r="AO6" i="31"/>
  <c r="AN6" i="31"/>
  <c r="AM6" i="31"/>
  <c r="AL6" i="31"/>
  <c r="AK6" i="31"/>
  <c r="AJ6" i="31"/>
  <c r="AI6" i="31"/>
  <c r="AH6" i="31"/>
  <c r="AG6" i="31"/>
  <c r="AF6" i="31"/>
  <c r="AE6" i="31"/>
  <c r="AD6" i="31"/>
  <c r="AC6" i="31"/>
  <c r="AB6" i="31"/>
  <c r="AA6" i="31"/>
  <c r="Z6" i="31"/>
  <c r="Y6" i="31"/>
  <c r="X6" i="31"/>
  <c r="W6" i="31"/>
  <c r="V6" i="31"/>
  <c r="U6" i="31"/>
  <c r="T6" i="31"/>
  <c r="S6" i="31"/>
  <c r="R6" i="31"/>
  <c r="Q6" i="31"/>
  <c r="P6" i="31"/>
  <c r="O6" i="31"/>
  <c r="N6" i="31"/>
  <c r="M6" i="31"/>
  <c r="L6" i="31"/>
  <c r="K6" i="31"/>
  <c r="J6" i="31"/>
  <c r="I6" i="31"/>
  <c r="H6" i="31"/>
  <c r="G6" i="31"/>
  <c r="F6" i="31"/>
  <c r="E6" i="31"/>
  <c r="D6" i="31" l="1"/>
  <c r="C2" i="25" l="1"/>
  <c r="C11" i="19" s="1"/>
  <c r="J5" i="28"/>
  <c r="B8" i="27" s="1"/>
  <c r="A4" i="29"/>
  <c r="A5" i="29"/>
  <c r="A6" i="29"/>
  <c r="A7" i="29"/>
  <c r="A8" i="29"/>
  <c r="A9" i="29"/>
  <c r="A10" i="29"/>
  <c r="A11" i="29"/>
  <c r="A12" i="29"/>
  <c r="A13" i="29"/>
  <c r="A14" i="29"/>
  <c r="A15" i="29"/>
  <c r="A16" i="29"/>
  <c r="A17" i="29"/>
  <c r="A18" i="29"/>
  <c r="A19" i="29"/>
  <c r="A20" i="29"/>
  <c r="A21" i="29"/>
  <c r="A22" i="29"/>
  <c r="A23" i="29"/>
  <c r="A24" i="29"/>
  <c r="A25" i="29"/>
  <c r="A26" i="29"/>
  <c r="A27" i="29"/>
  <c r="A28" i="29"/>
  <c r="A29" i="29"/>
  <c r="A30" i="29"/>
  <c r="A31" i="29"/>
  <c r="A32" i="29"/>
  <c r="A33" i="29"/>
  <c r="A34" i="29"/>
  <c r="A35" i="29"/>
  <c r="A36" i="29"/>
  <c r="A37" i="29"/>
  <c r="A38" i="29"/>
  <c r="A39" i="29"/>
  <c r="A40" i="29"/>
  <c r="A41" i="29"/>
  <c r="A42" i="29"/>
  <c r="A43" i="29"/>
  <c r="A44" i="29"/>
  <c r="A45" i="29"/>
  <c r="A46" i="29"/>
  <c r="A47" i="29"/>
  <c r="A48" i="29"/>
  <c r="A49" i="29"/>
  <c r="A50" i="29"/>
  <c r="A51" i="29"/>
  <c r="A52" i="29"/>
  <c r="A53" i="29"/>
  <c r="A54" i="29"/>
  <c r="A55" i="29"/>
  <c r="A56" i="29"/>
  <c r="A57" i="29"/>
  <c r="A58" i="29"/>
  <c r="A59" i="29"/>
  <c r="A60" i="29"/>
  <c r="A61" i="29"/>
  <c r="A62" i="29"/>
  <c r="A63" i="29"/>
  <c r="A64" i="29"/>
  <c r="A65" i="29"/>
  <c r="A66" i="29"/>
  <c r="A67" i="29"/>
  <c r="A68" i="29"/>
  <c r="A69" i="29"/>
  <c r="A70" i="29"/>
  <c r="A71" i="29"/>
  <c r="A72" i="29"/>
  <c r="A73" i="29"/>
  <c r="A74" i="29"/>
  <c r="A75" i="29"/>
  <c r="A76" i="29"/>
  <c r="A77" i="29"/>
  <c r="A78" i="29"/>
  <c r="A79" i="29"/>
  <c r="A80" i="29"/>
  <c r="A81" i="29"/>
  <c r="A82" i="29"/>
  <c r="A83" i="29"/>
  <c r="A84" i="29"/>
  <c r="A85" i="29"/>
  <c r="A86" i="29"/>
  <c r="A87" i="29"/>
  <c r="A88" i="29"/>
  <c r="A89" i="29"/>
  <c r="A90" i="29"/>
  <c r="A91" i="29"/>
  <c r="A92" i="29"/>
  <c r="A93" i="29"/>
  <c r="A94" i="29"/>
  <c r="A95" i="29"/>
  <c r="A96" i="29"/>
  <c r="A97" i="29"/>
  <c r="A98" i="29"/>
  <c r="A99" i="29"/>
  <c r="A100" i="29"/>
  <c r="A101" i="29"/>
  <c r="A102" i="29"/>
  <c r="A103" i="29"/>
  <c r="A104" i="29"/>
  <c r="A105" i="29"/>
  <c r="A106" i="29"/>
  <c r="A107" i="29"/>
  <c r="A108" i="29"/>
  <c r="A109" i="29"/>
  <c r="A110" i="29"/>
  <c r="A111" i="29"/>
  <c r="A112" i="29"/>
  <c r="A113" i="29"/>
  <c r="A114" i="29"/>
  <c r="A115" i="29"/>
  <c r="A116" i="29"/>
  <c r="A117" i="29"/>
  <c r="A118" i="29"/>
  <c r="A119" i="29"/>
  <c r="A120" i="29"/>
  <c r="A121" i="29"/>
  <c r="A122" i="29"/>
  <c r="A123" i="29"/>
  <c r="A124" i="29"/>
  <c r="A125" i="29"/>
  <c r="A126" i="29"/>
  <c r="A127" i="29"/>
  <c r="A128" i="29"/>
  <c r="A129" i="29"/>
  <c r="A130" i="29"/>
  <c r="A131" i="29"/>
  <c r="A132" i="29"/>
  <c r="A133" i="29"/>
  <c r="A134" i="29"/>
  <c r="A135" i="29"/>
  <c r="A136" i="29"/>
  <c r="A137" i="29"/>
  <c r="A138" i="29"/>
  <c r="A139" i="29"/>
  <c r="A140" i="29"/>
  <c r="A141" i="29"/>
  <c r="A142" i="29"/>
  <c r="A143" i="29"/>
  <c r="A144" i="29"/>
  <c r="A145" i="29"/>
  <c r="A146" i="29"/>
  <c r="A147" i="29"/>
  <c r="A148" i="29"/>
  <c r="A149" i="29"/>
  <c r="A150" i="29"/>
  <c r="A151" i="29"/>
  <c r="A152" i="29"/>
  <c r="A153" i="29"/>
  <c r="A154" i="29"/>
  <c r="A155" i="29"/>
  <c r="A156" i="29"/>
  <c r="A157" i="29"/>
  <c r="A158" i="29"/>
  <c r="A159" i="29"/>
  <c r="A160" i="29"/>
  <c r="A161" i="29"/>
  <c r="A162" i="29"/>
  <c r="A163" i="29"/>
  <c r="A164" i="29"/>
  <c r="A165" i="29"/>
  <c r="A166" i="29"/>
  <c r="A167" i="29"/>
  <c r="A168" i="29"/>
  <c r="A169" i="29"/>
  <c r="A170" i="29"/>
  <c r="A171" i="29"/>
  <c r="A172" i="29"/>
  <c r="A173" i="29"/>
  <c r="A174" i="29"/>
  <c r="A175" i="29"/>
  <c r="A176" i="29"/>
  <c r="A177" i="29"/>
  <c r="A178" i="29"/>
  <c r="A179" i="29"/>
  <c r="A180" i="29"/>
  <c r="A181" i="29"/>
  <c r="A182" i="29"/>
  <c r="A183" i="29"/>
  <c r="A184" i="29"/>
  <c r="A185" i="29"/>
  <c r="A186" i="29"/>
  <c r="A187" i="29"/>
  <c r="A188" i="29"/>
  <c r="A189" i="29"/>
  <c r="A190" i="29"/>
  <c r="A191" i="29"/>
  <c r="A192" i="29"/>
  <c r="A193" i="29"/>
  <c r="A194" i="29"/>
  <c r="A195" i="29"/>
  <c r="A196" i="29"/>
  <c r="A197" i="29"/>
  <c r="A198" i="29"/>
  <c r="A199" i="29"/>
  <c r="A200" i="29"/>
  <c r="A201" i="29"/>
  <c r="A202" i="29"/>
  <c r="A203" i="29"/>
  <c r="A204" i="29"/>
  <c r="A205" i="29"/>
  <c r="A206" i="29"/>
  <c r="A207" i="29"/>
  <c r="A208" i="29"/>
  <c r="A209" i="29"/>
  <c r="A210" i="29"/>
  <c r="A211" i="29"/>
  <c r="A212" i="29"/>
  <c r="A213" i="29"/>
  <c r="A214" i="29"/>
  <c r="A215" i="29"/>
  <c r="A216" i="29"/>
  <c r="A217" i="29"/>
  <c r="A218" i="29"/>
  <c r="A219" i="29"/>
  <c r="A220" i="29"/>
  <c r="A221" i="29"/>
  <c r="A222" i="29"/>
  <c r="A223" i="29"/>
  <c r="A224" i="29"/>
  <c r="A225" i="29"/>
  <c r="A226" i="29"/>
  <c r="A227" i="29"/>
  <c r="A228" i="29"/>
  <c r="A229" i="29"/>
  <c r="A230" i="29"/>
  <c r="A231" i="29"/>
  <c r="A232" i="29"/>
  <c r="A233" i="29"/>
  <c r="A234" i="29"/>
  <c r="A235" i="29"/>
  <c r="A236" i="29"/>
  <c r="A237" i="29"/>
  <c r="A238" i="29"/>
  <c r="A239" i="29"/>
  <c r="A240" i="29"/>
  <c r="A241" i="29"/>
  <c r="A242" i="29"/>
  <c r="A243" i="29"/>
  <c r="A244" i="29"/>
  <c r="A245" i="29"/>
  <c r="A246" i="29"/>
  <c r="A247" i="29"/>
  <c r="A248" i="29"/>
  <c r="A249" i="29"/>
  <c r="A250" i="29"/>
  <c r="A251" i="29"/>
  <c r="A252" i="29"/>
  <c r="A253" i="29"/>
  <c r="A254" i="29"/>
  <c r="A255" i="29"/>
  <c r="A256" i="29"/>
  <c r="A257" i="29"/>
  <c r="A258" i="29"/>
  <c r="A259" i="29"/>
  <c r="A260" i="29"/>
  <c r="A261" i="29"/>
  <c r="A262" i="29"/>
  <c r="A263" i="29"/>
  <c r="A264" i="29"/>
  <c r="A265" i="29"/>
  <c r="A266" i="29"/>
  <c r="A267" i="29"/>
  <c r="A268" i="29"/>
  <c r="A269" i="29"/>
  <c r="A270" i="29"/>
  <c r="A271" i="29"/>
  <c r="A272" i="29"/>
  <c r="A273" i="29"/>
  <c r="A274" i="29"/>
  <c r="A275" i="29"/>
  <c r="A276" i="29"/>
  <c r="A277" i="29"/>
  <c r="A278" i="29"/>
  <c r="A279" i="29"/>
  <c r="A280" i="29"/>
  <c r="A281" i="29"/>
  <c r="A282" i="29"/>
  <c r="A283" i="29"/>
  <c r="A284" i="29"/>
  <c r="A285" i="29"/>
  <c r="A286" i="29"/>
  <c r="A287" i="29"/>
  <c r="A288" i="29"/>
  <c r="A289" i="29"/>
  <c r="A290" i="29"/>
  <c r="A291" i="29"/>
  <c r="A292" i="29"/>
  <c r="A293" i="29"/>
  <c r="A294" i="29"/>
  <c r="A295" i="29"/>
  <c r="A296" i="29"/>
  <c r="A297" i="29"/>
  <c r="A298" i="29"/>
  <c r="A299" i="29"/>
  <c r="A300" i="29"/>
  <c r="A301" i="29"/>
  <c r="A302" i="29"/>
  <c r="A303" i="29"/>
  <c r="A304" i="29"/>
  <c r="A305" i="29"/>
  <c r="A306" i="29"/>
  <c r="A307" i="29"/>
  <c r="A308" i="29"/>
  <c r="A309" i="29"/>
  <c r="A310" i="29"/>
  <c r="A311" i="29"/>
  <c r="A312" i="29"/>
  <c r="A313" i="29"/>
  <c r="A314" i="29"/>
  <c r="A315" i="29"/>
  <c r="A316" i="29"/>
  <c r="A317" i="29"/>
  <c r="A318" i="29"/>
  <c r="A319" i="29"/>
  <c r="A320" i="29"/>
  <c r="A321" i="29"/>
  <c r="A322" i="29"/>
  <c r="A323" i="29"/>
  <c r="A324" i="29"/>
  <c r="A325" i="29"/>
  <c r="A326" i="29"/>
  <c r="A327" i="29"/>
  <c r="A328" i="29"/>
  <c r="A329" i="29"/>
  <c r="A330" i="29"/>
  <c r="A331" i="29"/>
  <c r="A332" i="29"/>
  <c r="A333" i="29"/>
  <c r="A334" i="29"/>
  <c r="A335" i="29"/>
  <c r="A336" i="29"/>
  <c r="A337" i="29"/>
  <c r="A338" i="29"/>
  <c r="A339" i="29"/>
  <c r="A340" i="29"/>
  <c r="A341" i="29"/>
  <c r="A342" i="29"/>
  <c r="A343" i="29"/>
  <c r="A344" i="29"/>
  <c r="A345" i="29"/>
  <c r="A346" i="29"/>
  <c r="A347" i="29"/>
  <c r="A348" i="29"/>
  <c r="A349" i="29"/>
  <c r="A350" i="29"/>
  <c r="A351" i="29"/>
  <c r="A352" i="29"/>
  <c r="A353" i="29"/>
  <c r="A354" i="29"/>
  <c r="A355" i="29"/>
  <c r="A356" i="29"/>
  <c r="A357" i="29"/>
  <c r="A358" i="29"/>
  <c r="A359" i="29"/>
  <c r="A360" i="29"/>
  <c r="A361" i="29"/>
  <c r="A362" i="29"/>
  <c r="A363" i="29"/>
  <c r="A364" i="29"/>
  <c r="A365" i="29"/>
  <c r="A366" i="29"/>
  <c r="A367" i="29"/>
  <c r="A368" i="29"/>
  <c r="A369" i="29"/>
  <c r="A370" i="29"/>
  <c r="A371" i="29"/>
  <c r="A372" i="29"/>
  <c r="A373" i="29"/>
  <c r="A374" i="29"/>
  <c r="A375" i="29"/>
  <c r="A376" i="29"/>
  <c r="A377" i="29"/>
  <c r="A378" i="29"/>
  <c r="A379" i="29"/>
  <c r="A380" i="29"/>
  <c r="A381" i="29"/>
  <c r="A382" i="29"/>
  <c r="A383" i="29"/>
  <c r="A384" i="29"/>
  <c r="A385" i="29"/>
  <c r="A386" i="29"/>
  <c r="A387" i="29"/>
  <c r="A388" i="29"/>
  <c r="A389" i="29"/>
  <c r="A390" i="29"/>
  <c r="A391" i="29"/>
  <c r="A392" i="29"/>
  <c r="A393" i="29"/>
  <c r="A394" i="29"/>
  <c r="A395" i="29"/>
  <c r="A396" i="29"/>
  <c r="A397" i="29"/>
  <c r="A398" i="29"/>
  <c r="A399" i="29"/>
  <c r="A400" i="29"/>
  <c r="A401" i="29"/>
  <c r="A402" i="29"/>
  <c r="A403" i="29"/>
  <c r="A404" i="29"/>
  <c r="A405" i="29"/>
  <c r="A406" i="29"/>
  <c r="A407" i="29"/>
  <c r="A408" i="29"/>
  <c r="A409" i="29"/>
  <c r="A410" i="29"/>
  <c r="A411" i="29"/>
  <c r="A412" i="29"/>
  <c r="A413" i="29"/>
  <c r="A414" i="29"/>
  <c r="A415" i="29"/>
  <c r="A416" i="29"/>
  <c r="A417" i="29"/>
  <c r="A418" i="29"/>
  <c r="A419" i="29"/>
  <c r="A420" i="29"/>
  <c r="A421" i="29"/>
  <c r="A422" i="29"/>
  <c r="A423" i="29"/>
  <c r="A424" i="29"/>
  <c r="A425" i="29"/>
  <c r="A426" i="29"/>
  <c r="A427" i="29"/>
  <c r="A428" i="29"/>
  <c r="A429" i="29"/>
  <c r="A430" i="29"/>
  <c r="A431" i="29"/>
  <c r="A432" i="29"/>
  <c r="A433" i="29"/>
  <c r="A434" i="29"/>
  <c r="A435" i="29"/>
  <c r="A436" i="29"/>
  <c r="A437" i="29"/>
  <c r="A438" i="29"/>
  <c r="A439" i="29"/>
  <c r="A440" i="29"/>
  <c r="A441" i="29"/>
  <c r="A442" i="29"/>
  <c r="A443" i="29"/>
  <c r="A444" i="29"/>
  <c r="A445" i="29"/>
  <c r="A446" i="29"/>
  <c r="A447" i="29"/>
  <c r="A448" i="29"/>
  <c r="A449" i="29"/>
  <c r="A450" i="29"/>
  <c r="A451" i="29"/>
  <c r="A452" i="29"/>
  <c r="A453" i="29"/>
  <c r="A454" i="29"/>
  <c r="A455" i="29"/>
  <c r="A456" i="29"/>
  <c r="A457" i="29"/>
  <c r="A458" i="29"/>
  <c r="A459" i="29"/>
  <c r="A460" i="29"/>
  <c r="A461" i="29"/>
  <c r="A462" i="29"/>
  <c r="A463" i="29"/>
  <c r="A464" i="29"/>
  <c r="A465" i="29"/>
  <c r="A466" i="29"/>
  <c r="A467" i="29"/>
  <c r="A468" i="29"/>
  <c r="A469" i="29"/>
  <c r="A470" i="29"/>
  <c r="A471" i="29"/>
  <c r="A472" i="29"/>
  <c r="A473" i="29"/>
  <c r="A474" i="29"/>
  <c r="A475" i="29"/>
  <c r="A476" i="29"/>
  <c r="A477" i="29"/>
  <c r="A478" i="29"/>
  <c r="A479" i="29"/>
  <c r="A480" i="29"/>
  <c r="A481" i="29"/>
  <c r="A482" i="29"/>
  <c r="A483" i="29"/>
  <c r="A484" i="29"/>
  <c r="A485" i="29"/>
  <c r="A486" i="29"/>
  <c r="A487" i="29"/>
  <c r="A488" i="29"/>
  <c r="A489" i="29"/>
  <c r="A490" i="29"/>
  <c r="A491" i="29"/>
  <c r="A492" i="29"/>
  <c r="A493" i="29"/>
  <c r="A494" i="29"/>
  <c r="A495" i="29"/>
  <c r="A496" i="29"/>
  <c r="A497" i="29"/>
  <c r="A498" i="29"/>
  <c r="A499" i="29"/>
  <c r="A500" i="29"/>
  <c r="A501" i="29"/>
  <c r="A502" i="29"/>
  <c r="A503" i="29"/>
  <c r="A504" i="29"/>
  <c r="A505" i="29"/>
  <c r="A506" i="29"/>
  <c r="A507" i="29"/>
  <c r="A508" i="29"/>
  <c r="A509" i="29"/>
  <c r="A510" i="29"/>
  <c r="A511" i="29"/>
  <c r="A512" i="29"/>
  <c r="A513" i="29"/>
  <c r="A514" i="29"/>
  <c r="A515" i="29"/>
  <c r="A516" i="29"/>
  <c r="A517" i="29"/>
  <c r="A518" i="29"/>
  <c r="A519" i="29"/>
  <c r="A520" i="29"/>
  <c r="A521" i="29"/>
  <c r="A522" i="29"/>
  <c r="A523" i="29"/>
  <c r="A524" i="29"/>
  <c r="A525" i="29"/>
  <c r="A526" i="29"/>
  <c r="A527" i="29"/>
  <c r="A528" i="29"/>
  <c r="A529" i="29"/>
  <c r="A530" i="29"/>
  <c r="A531" i="29"/>
  <c r="A532" i="29"/>
  <c r="A533" i="29"/>
  <c r="A534" i="29"/>
  <c r="A535" i="29"/>
  <c r="A536" i="29"/>
  <c r="A537" i="29"/>
  <c r="A538" i="29"/>
  <c r="A539" i="29"/>
  <c r="A540" i="29"/>
  <c r="A541" i="29"/>
  <c r="A542" i="29"/>
  <c r="A543" i="29"/>
  <c r="A544" i="29"/>
  <c r="A545" i="29"/>
  <c r="A546" i="29"/>
  <c r="A547" i="29"/>
  <c r="A548" i="29"/>
  <c r="A549" i="29"/>
  <c r="A550" i="29"/>
  <c r="A551" i="29"/>
  <c r="A552" i="29"/>
  <c r="A553" i="29"/>
  <c r="A554" i="29"/>
  <c r="A555" i="29"/>
  <c r="A556" i="29"/>
  <c r="A557" i="29"/>
  <c r="A558" i="29"/>
  <c r="A559" i="29"/>
  <c r="A560" i="29"/>
  <c r="A561" i="29"/>
  <c r="A562" i="29"/>
  <c r="A563" i="29"/>
  <c r="A564" i="29"/>
  <c r="A565" i="29"/>
  <c r="A566" i="29"/>
  <c r="A567" i="29"/>
  <c r="A568" i="29"/>
  <c r="A569" i="29"/>
  <c r="A570" i="29"/>
  <c r="A571" i="29"/>
  <c r="A572" i="29"/>
  <c r="A573" i="29"/>
  <c r="A574" i="29"/>
  <c r="A575" i="29"/>
  <c r="A576" i="29"/>
  <c r="A577" i="29"/>
  <c r="A578" i="29"/>
  <c r="A579" i="29"/>
  <c r="A580" i="29"/>
  <c r="A581" i="29"/>
  <c r="A582" i="29"/>
  <c r="A583" i="29"/>
  <c r="A584" i="29"/>
  <c r="A585" i="29"/>
  <c r="A586" i="29"/>
  <c r="A587" i="29"/>
  <c r="A588" i="29"/>
  <c r="A589" i="29"/>
  <c r="A590" i="29"/>
  <c r="A591" i="29"/>
  <c r="A592" i="29"/>
  <c r="A593" i="29"/>
  <c r="A594" i="29"/>
  <c r="A595" i="29"/>
  <c r="A596" i="29"/>
  <c r="A597" i="29"/>
  <c r="A598" i="29"/>
  <c r="A599" i="29"/>
  <c r="A600" i="29"/>
  <c r="A601" i="29"/>
  <c r="A602" i="29"/>
  <c r="A603" i="29"/>
  <c r="A604" i="29"/>
  <c r="A605" i="29"/>
  <c r="A606" i="29"/>
  <c r="A607" i="29"/>
  <c r="A608" i="29"/>
  <c r="A609" i="29"/>
  <c r="A610" i="29"/>
  <c r="A611" i="29"/>
  <c r="A612" i="29"/>
  <c r="A613" i="29"/>
  <c r="A614" i="29"/>
  <c r="A615" i="29"/>
  <c r="A616" i="29"/>
  <c r="A617" i="29"/>
  <c r="A618" i="29"/>
  <c r="A619" i="29"/>
  <c r="A620" i="29"/>
  <c r="A621" i="29"/>
  <c r="A622" i="29"/>
  <c r="A623" i="29"/>
  <c r="A624" i="29"/>
  <c r="A625" i="29"/>
  <c r="A626" i="29"/>
  <c r="A627" i="29"/>
  <c r="A628" i="29"/>
  <c r="A629" i="29"/>
  <c r="A630" i="29"/>
  <c r="A631" i="29"/>
  <c r="A632" i="29"/>
  <c r="A633" i="29"/>
  <c r="A634" i="29"/>
  <c r="A635" i="29"/>
  <c r="A636" i="29"/>
  <c r="A637" i="29"/>
  <c r="A638" i="29"/>
  <c r="A639" i="29"/>
  <c r="A640" i="29"/>
  <c r="A641" i="29"/>
  <c r="A642" i="29"/>
  <c r="A643" i="29"/>
  <c r="A644" i="29"/>
  <c r="A645" i="29"/>
  <c r="A646" i="29"/>
  <c r="A647" i="29"/>
  <c r="A648" i="29"/>
  <c r="A649" i="29"/>
  <c r="A650" i="29"/>
  <c r="A651" i="29"/>
  <c r="A652" i="29"/>
  <c r="A653" i="29"/>
  <c r="A654" i="29"/>
  <c r="A655" i="29"/>
  <c r="A656" i="29"/>
  <c r="A657" i="29"/>
  <c r="A658" i="29"/>
  <c r="A659" i="29"/>
  <c r="A660" i="29"/>
  <c r="A661" i="29"/>
  <c r="A662" i="29"/>
  <c r="A663" i="29"/>
  <c r="A664" i="29"/>
  <c r="A665" i="29"/>
  <c r="A666" i="29"/>
  <c r="A667" i="29"/>
  <c r="A668" i="29"/>
  <c r="A669" i="29"/>
  <c r="A670" i="29"/>
  <c r="A671" i="29"/>
  <c r="A672" i="29"/>
  <c r="A673" i="29"/>
  <c r="A674" i="29"/>
  <c r="A675" i="29"/>
  <c r="A676" i="29"/>
  <c r="A677" i="29"/>
  <c r="A678" i="29"/>
  <c r="A679" i="29"/>
  <c r="A680" i="29"/>
  <c r="A681" i="29"/>
  <c r="A682" i="29"/>
  <c r="A683" i="29"/>
  <c r="A684" i="29"/>
  <c r="A685" i="29"/>
  <c r="A686" i="29"/>
  <c r="A687" i="29"/>
  <c r="A688" i="29"/>
  <c r="A689" i="29"/>
  <c r="A690" i="29"/>
  <c r="A691" i="29"/>
  <c r="A692" i="29"/>
  <c r="A693" i="29"/>
  <c r="A694" i="29"/>
  <c r="A695" i="29"/>
  <c r="A696" i="29"/>
  <c r="A697" i="29"/>
  <c r="A698" i="29"/>
  <c r="A699" i="29"/>
  <c r="A700" i="29"/>
  <c r="A701" i="29"/>
  <c r="A702" i="29"/>
  <c r="A703" i="29"/>
  <c r="A704" i="29"/>
  <c r="A705" i="29"/>
  <c r="A706" i="29"/>
  <c r="A707" i="29"/>
  <c r="A708" i="29"/>
  <c r="A709" i="29"/>
  <c r="A710" i="29"/>
  <c r="A711" i="29"/>
  <c r="A712" i="29"/>
  <c r="A713" i="29"/>
  <c r="A714" i="29"/>
  <c r="A715" i="29"/>
  <c r="A716" i="29"/>
  <c r="A717" i="29"/>
  <c r="A718" i="29"/>
  <c r="A719" i="29"/>
  <c r="A720" i="29"/>
  <c r="A721" i="29"/>
  <c r="A722" i="29"/>
  <c r="A723" i="29"/>
  <c r="A724" i="29"/>
  <c r="A725" i="29"/>
  <c r="A726" i="29"/>
  <c r="A727" i="29"/>
  <c r="A728" i="29"/>
  <c r="A729" i="29"/>
  <c r="A730" i="29"/>
  <c r="A731" i="29"/>
  <c r="A732" i="29"/>
  <c r="A733" i="29"/>
  <c r="A734" i="29"/>
  <c r="A735" i="29"/>
  <c r="A736" i="29"/>
  <c r="A737" i="29"/>
  <c r="A738" i="29"/>
  <c r="A739" i="29"/>
  <c r="A740" i="29"/>
  <c r="A741" i="29"/>
  <c r="A742" i="29"/>
  <c r="A743" i="29"/>
  <c r="A744" i="29"/>
  <c r="A745" i="29"/>
  <c r="A746" i="29"/>
  <c r="A747" i="29"/>
  <c r="A748" i="29"/>
  <c r="A749" i="29"/>
  <c r="A750" i="29"/>
  <c r="A751" i="29"/>
  <c r="A752" i="29"/>
  <c r="A753" i="29"/>
  <c r="A754" i="29"/>
  <c r="A755" i="29"/>
  <c r="A756" i="29"/>
  <c r="A757" i="29"/>
  <c r="A758" i="29"/>
  <c r="A759" i="29"/>
  <c r="A760" i="29"/>
  <c r="A761" i="29"/>
  <c r="A762" i="29"/>
  <c r="A763" i="29"/>
  <c r="A764" i="29"/>
  <c r="A765" i="29"/>
  <c r="A766" i="29"/>
  <c r="A767" i="29"/>
  <c r="A768" i="29"/>
  <c r="A769" i="29"/>
  <c r="A770" i="29"/>
  <c r="A771" i="29"/>
  <c r="A772" i="29"/>
  <c r="A773" i="29"/>
  <c r="A774" i="29"/>
  <c r="A775" i="29"/>
  <c r="A776" i="29"/>
  <c r="A777" i="29"/>
  <c r="A778" i="29"/>
  <c r="A779" i="29"/>
  <c r="A780" i="29"/>
  <c r="A781" i="29"/>
  <c r="A782" i="29"/>
  <c r="A783" i="29"/>
  <c r="A784" i="29"/>
  <c r="A785" i="29"/>
  <c r="A786" i="29"/>
  <c r="A787" i="29"/>
  <c r="A788" i="29"/>
  <c r="A789" i="29"/>
  <c r="A790" i="29"/>
  <c r="A791" i="29"/>
  <c r="A792" i="29"/>
  <c r="A793" i="29"/>
  <c r="A794" i="29"/>
  <c r="A795" i="29"/>
  <c r="A796" i="29"/>
  <c r="A797" i="29"/>
  <c r="A798" i="29"/>
  <c r="A799" i="29"/>
  <c r="A800" i="29"/>
  <c r="A801" i="29"/>
  <c r="A802" i="29"/>
  <c r="A803" i="29"/>
  <c r="A804" i="29"/>
  <c r="A805" i="29"/>
  <c r="A806" i="29"/>
  <c r="A807" i="29"/>
  <c r="A808" i="29"/>
  <c r="A809" i="29"/>
  <c r="A810" i="29"/>
  <c r="A811" i="29"/>
  <c r="A812" i="29"/>
  <c r="A813" i="29"/>
  <c r="R3" i="28" a="1"/>
  <c r="R3" i="28" s="1"/>
  <c r="P3" i="28" a="1"/>
  <c r="P3" i="28" s="1"/>
  <c r="N3" i="28" a="1"/>
  <c r="N3" i="28" s="1"/>
  <c r="L3" i="28" a="1"/>
  <c r="L3" i="28" s="1"/>
  <c r="L2" i="28"/>
  <c r="B4" i="29"/>
  <c r="B5" i="29"/>
  <c r="B6" i="29"/>
  <c r="B7" i="29"/>
  <c r="B8" i="29"/>
  <c r="B9" i="29"/>
  <c r="B10" i="29"/>
  <c r="B11" i="29"/>
  <c r="B12" i="29"/>
  <c r="B13" i="29"/>
  <c r="B14" i="29"/>
  <c r="B15" i="29"/>
  <c r="B16" i="29"/>
  <c r="B17" i="29"/>
  <c r="B18" i="29"/>
  <c r="B19" i="29"/>
  <c r="B24" i="29"/>
  <c r="B25" i="29"/>
  <c r="B26" i="29"/>
  <c r="B27" i="29"/>
  <c r="B28" i="29"/>
  <c r="B29" i="29"/>
  <c r="B30" i="29"/>
  <c r="B31" i="29"/>
  <c r="B32" i="29"/>
  <c r="B33" i="29"/>
  <c r="B34" i="29"/>
  <c r="B35" i="29"/>
  <c r="B36" i="29"/>
  <c r="B37" i="29"/>
  <c r="B38" i="29"/>
  <c r="B39" i="29"/>
  <c r="B40" i="29"/>
  <c r="B41" i="29"/>
  <c r="B42" i="29"/>
  <c r="B43" i="29"/>
  <c r="B44" i="29"/>
  <c r="B45" i="29"/>
  <c r="B46" i="29"/>
  <c r="B47" i="29"/>
  <c r="B48" i="29"/>
  <c r="B49" i="29"/>
  <c r="B50" i="29"/>
  <c r="B51" i="29"/>
  <c r="B52" i="29"/>
  <c r="B53" i="29"/>
  <c r="B54" i="29"/>
  <c r="B55" i="29"/>
  <c r="B56" i="29"/>
  <c r="B57" i="29"/>
  <c r="B58" i="29"/>
  <c r="B59" i="29"/>
  <c r="B60" i="29"/>
  <c r="B61" i="29"/>
  <c r="B62" i="29"/>
  <c r="B63" i="29"/>
  <c r="B64" i="29"/>
  <c r="B65" i="29"/>
  <c r="B66" i="29"/>
  <c r="B67" i="29"/>
  <c r="B68" i="29"/>
  <c r="B69" i="29"/>
  <c r="B70" i="29"/>
  <c r="B71" i="29"/>
  <c r="B72" i="29"/>
  <c r="B73" i="29"/>
  <c r="B74" i="29"/>
  <c r="B75" i="29"/>
  <c r="B76" i="29"/>
  <c r="B77" i="29"/>
  <c r="B78" i="29"/>
  <c r="B79" i="29"/>
  <c r="B80" i="29"/>
  <c r="B81" i="29"/>
  <c r="B82" i="29"/>
  <c r="B83" i="29"/>
  <c r="B84" i="29"/>
  <c r="B85" i="29"/>
  <c r="B86" i="29"/>
  <c r="B87" i="29"/>
  <c r="B88" i="29"/>
  <c r="B89" i="29"/>
  <c r="B90" i="29"/>
  <c r="B91" i="29"/>
  <c r="B92" i="29"/>
  <c r="B93" i="29"/>
  <c r="B94" i="29"/>
  <c r="B95" i="29"/>
  <c r="B96" i="29"/>
  <c r="B97" i="29"/>
  <c r="B98" i="29"/>
  <c r="B99" i="29"/>
  <c r="B100" i="29"/>
  <c r="B101" i="29"/>
  <c r="B102" i="29"/>
  <c r="B103" i="29"/>
  <c r="B104" i="29"/>
  <c r="B105" i="29"/>
  <c r="B106" i="29"/>
  <c r="B107" i="29"/>
  <c r="B108" i="29"/>
  <c r="B109" i="29"/>
  <c r="B110" i="29"/>
  <c r="B111" i="29"/>
  <c r="B112" i="29"/>
  <c r="B113" i="29"/>
  <c r="B114" i="29"/>
  <c r="B115" i="29"/>
  <c r="B116" i="29"/>
  <c r="B117" i="29"/>
  <c r="B118" i="29"/>
  <c r="B119" i="29"/>
  <c r="B120" i="29"/>
  <c r="B121" i="29"/>
  <c r="B122" i="29"/>
  <c r="B123" i="29"/>
  <c r="B124" i="29"/>
  <c r="B125" i="29"/>
  <c r="B126" i="29"/>
  <c r="B127" i="29"/>
  <c r="B128" i="29"/>
  <c r="B129" i="29"/>
  <c r="B130" i="29"/>
  <c r="B131" i="29"/>
  <c r="B132" i="29"/>
  <c r="B133" i="29"/>
  <c r="B134" i="29"/>
  <c r="B135" i="29"/>
  <c r="B136" i="29"/>
  <c r="B137" i="29"/>
  <c r="B138" i="29"/>
  <c r="B139" i="29"/>
  <c r="B140" i="29"/>
  <c r="B141" i="29"/>
  <c r="B142" i="29"/>
  <c r="B143" i="29"/>
  <c r="B144" i="29"/>
  <c r="B145" i="29"/>
  <c r="B146" i="29"/>
  <c r="B147" i="29"/>
  <c r="B148" i="29"/>
  <c r="B149" i="29"/>
  <c r="B150" i="29"/>
  <c r="B151" i="29"/>
  <c r="B152" i="29"/>
  <c r="B153" i="29"/>
  <c r="B154" i="29"/>
  <c r="B155" i="29"/>
  <c r="B156" i="29"/>
  <c r="B157" i="29"/>
  <c r="B158" i="29"/>
  <c r="B159" i="29"/>
  <c r="B164" i="29"/>
  <c r="B167" i="29"/>
  <c r="B168" i="29"/>
  <c r="B169" i="29"/>
  <c r="B170" i="29"/>
  <c r="B171" i="29"/>
  <c r="B172" i="29"/>
  <c r="B173" i="29"/>
  <c r="B174" i="29"/>
  <c r="B175" i="29"/>
  <c r="B176" i="29"/>
  <c r="B177" i="29"/>
  <c r="B178" i="29"/>
  <c r="B179" i="29"/>
  <c r="B180" i="29"/>
  <c r="B181" i="29"/>
  <c r="B182" i="29"/>
  <c r="B183" i="29"/>
  <c r="B184" i="29"/>
  <c r="B185" i="29"/>
  <c r="B186" i="29"/>
  <c r="B187" i="29"/>
  <c r="B192" i="29"/>
  <c r="B193" i="29"/>
  <c r="B194" i="29"/>
  <c r="B199" i="29"/>
  <c r="B200" i="29"/>
  <c r="B201" i="29"/>
  <c r="B202" i="29"/>
  <c r="B203" i="29"/>
  <c r="B204" i="29"/>
  <c r="B205" i="29"/>
  <c r="B206" i="29"/>
  <c r="B207" i="29"/>
  <c r="B208" i="29"/>
  <c r="B209" i="29"/>
  <c r="B210" i="29"/>
  <c r="B211" i="29"/>
  <c r="B212" i="29"/>
  <c r="B213" i="29"/>
  <c r="B214" i="29"/>
  <c r="B215" i="29"/>
  <c r="B216" i="29"/>
  <c r="B217" i="29"/>
  <c r="B218" i="29"/>
  <c r="B219" i="29"/>
  <c r="B220" i="29"/>
  <c r="B221" i="29"/>
  <c r="B222" i="29"/>
  <c r="B223" i="29"/>
  <c r="B224" i="29"/>
  <c r="B225" i="29"/>
  <c r="B226" i="29"/>
  <c r="B227" i="29"/>
  <c r="B228" i="29"/>
  <c r="B229" i="29"/>
  <c r="B230" i="29"/>
  <c r="B231" i="29"/>
  <c r="B232" i="29"/>
  <c r="B233" i="29"/>
  <c r="B234" i="29"/>
  <c r="B235" i="29"/>
  <c r="B236" i="29"/>
  <c r="B237" i="29"/>
  <c r="B238" i="29"/>
  <c r="B239" i="29"/>
  <c r="B240" i="29"/>
  <c r="B241" i="29"/>
  <c r="B242" i="29"/>
  <c r="B243" i="29"/>
  <c r="B244" i="29"/>
  <c r="B246" i="29"/>
  <c r="B248" i="29"/>
  <c r="B249" i="29"/>
  <c r="B250" i="29"/>
  <c r="B251" i="29"/>
  <c r="B253" i="29"/>
  <c r="B254" i="29"/>
  <c r="B255" i="29"/>
  <c r="B256" i="29"/>
  <c r="B257" i="29"/>
  <c r="B258" i="29"/>
  <c r="B259" i="29"/>
  <c r="B260" i="29"/>
  <c r="B261" i="29"/>
  <c r="B262" i="29"/>
  <c r="B263" i="29"/>
  <c r="B264" i="29"/>
  <c r="B265" i="29"/>
  <c r="B266" i="29"/>
  <c r="B267" i="29"/>
  <c r="B268" i="29"/>
  <c r="B269" i="29"/>
  <c r="B270" i="29"/>
  <c r="B271" i="29"/>
  <c r="B272" i="29"/>
  <c r="B273" i="29"/>
  <c r="B274" i="29"/>
  <c r="B275" i="29"/>
  <c r="B276" i="29"/>
  <c r="B277" i="29"/>
  <c r="B282" i="29"/>
  <c r="B283" i="29"/>
  <c r="B284" i="29"/>
  <c r="B289" i="29"/>
  <c r="B290" i="29"/>
  <c r="B291" i="29"/>
  <c r="B292" i="29"/>
  <c r="B293" i="29"/>
  <c r="B294" i="29"/>
  <c r="B295" i="29"/>
  <c r="B296" i="29"/>
  <c r="B297" i="29"/>
  <c r="B298" i="29"/>
  <c r="B299" i="29"/>
  <c r="B300" i="29"/>
  <c r="B301" i="29"/>
  <c r="B302" i="29"/>
  <c r="B303" i="29"/>
  <c r="B304" i="29"/>
  <c r="B305" i="29"/>
  <c r="B306" i="29"/>
  <c r="B307" i="29"/>
  <c r="B308" i="29"/>
  <c r="B309" i="29"/>
  <c r="B310" i="29"/>
  <c r="B311" i="29"/>
  <c r="B312" i="29"/>
  <c r="B313" i="29"/>
  <c r="B314" i="29"/>
  <c r="B315" i="29"/>
  <c r="B316" i="29"/>
  <c r="B317" i="29"/>
  <c r="B318" i="29"/>
  <c r="B319" i="29"/>
  <c r="B320" i="29"/>
  <c r="B321" i="29"/>
  <c r="B322" i="29"/>
  <c r="B323" i="29"/>
  <c r="B324" i="29"/>
  <c r="B325" i="29"/>
  <c r="B326" i="29"/>
  <c r="B327" i="29"/>
  <c r="B328" i="29"/>
  <c r="B329" i="29"/>
  <c r="B330" i="29"/>
  <c r="B331" i="29"/>
  <c r="B332" i="29"/>
  <c r="B333" i="29"/>
  <c r="B334" i="29"/>
  <c r="B336" i="29"/>
  <c r="B338" i="29"/>
  <c r="B339" i="29"/>
  <c r="B340" i="29"/>
  <c r="B341" i="29"/>
  <c r="B343" i="29"/>
  <c r="B344" i="29"/>
  <c r="B345" i="29"/>
  <c r="B346" i="29"/>
  <c r="B347" i="29"/>
  <c r="B348" i="29"/>
  <c r="B349" i="29"/>
  <c r="B350" i="29"/>
  <c r="B351" i="29"/>
  <c r="B352" i="29"/>
  <c r="B353" i="29"/>
  <c r="B354" i="29"/>
  <c r="B355" i="29"/>
  <c r="B356" i="29"/>
  <c r="B357" i="29"/>
  <c r="B358" i="29"/>
  <c r="B359" i="29"/>
  <c r="B360" i="29"/>
  <c r="B361" i="29"/>
  <c r="B362" i="29"/>
  <c r="B363" i="29"/>
  <c r="B364" i="29"/>
  <c r="B365" i="29"/>
  <c r="B366" i="29"/>
  <c r="B367" i="29"/>
  <c r="B372" i="29"/>
  <c r="B373" i="29"/>
  <c r="B374" i="29"/>
  <c r="B375" i="29"/>
  <c r="B376" i="29"/>
  <c r="B377" i="29"/>
  <c r="B378" i="29"/>
  <c r="B379" i="29"/>
  <c r="B380" i="29"/>
  <c r="B381" i="29"/>
  <c r="B382" i="29"/>
  <c r="B383" i="29"/>
  <c r="B384" i="29"/>
  <c r="B385" i="29"/>
  <c r="B386" i="29"/>
  <c r="B387" i="29"/>
  <c r="B388" i="29"/>
  <c r="B389" i="29"/>
  <c r="B390" i="29"/>
  <c r="B391" i="29"/>
  <c r="B392" i="29"/>
  <c r="B393" i="29"/>
  <c r="B394" i="29"/>
  <c r="B395" i="29"/>
  <c r="B396" i="29"/>
  <c r="B397" i="29"/>
  <c r="B398" i="29"/>
  <c r="B399" i="29"/>
  <c r="B400" i="29"/>
  <c r="B401" i="29"/>
  <c r="B402" i="29"/>
  <c r="B403" i="29"/>
  <c r="B404" i="29"/>
  <c r="B405" i="29"/>
  <c r="B406" i="29"/>
  <c r="B407" i="29"/>
  <c r="B408" i="29"/>
  <c r="B409" i="29"/>
  <c r="B410" i="29"/>
  <c r="B411" i="29"/>
  <c r="B412" i="29"/>
  <c r="B413" i="29"/>
  <c r="B414" i="29"/>
  <c r="B415" i="29"/>
  <c r="B416" i="29"/>
  <c r="B417" i="29"/>
  <c r="B418" i="29"/>
  <c r="B419" i="29"/>
  <c r="B420" i="29"/>
  <c r="B421" i="29"/>
  <c r="B422" i="29"/>
  <c r="B423" i="29"/>
  <c r="B424" i="29"/>
  <c r="B426" i="29"/>
  <c r="B428" i="29"/>
  <c r="B429" i="29"/>
  <c r="B430" i="29"/>
  <c r="B431" i="29"/>
  <c r="B432" i="29"/>
  <c r="B433" i="29"/>
  <c r="B434" i="29"/>
  <c r="B435" i="29"/>
  <c r="B436" i="29"/>
  <c r="B437" i="29"/>
  <c r="B438" i="29"/>
  <c r="B439" i="29"/>
  <c r="B440" i="29"/>
  <c r="B441" i="29"/>
  <c r="B442" i="29"/>
  <c r="B443" i="29"/>
  <c r="B444" i="29"/>
  <c r="B445" i="29"/>
  <c r="B446" i="29"/>
  <c r="B447" i="29"/>
  <c r="B448" i="29"/>
  <c r="B449" i="29"/>
  <c r="B450" i="29"/>
  <c r="B451" i="29"/>
  <c r="B452" i="29"/>
  <c r="B453" i="29"/>
  <c r="B454" i="29"/>
  <c r="B455" i="29"/>
  <c r="B456" i="29"/>
  <c r="B457" i="29"/>
  <c r="B462" i="29"/>
  <c r="B463" i="29"/>
  <c r="B464" i="29"/>
  <c r="B469" i="29"/>
  <c r="B470" i="29"/>
  <c r="B471" i="29"/>
  <c r="B476" i="29"/>
  <c r="B477" i="29"/>
  <c r="B478" i="29"/>
  <c r="B479" i="29"/>
  <c r="B480" i="29"/>
  <c r="B481" i="29"/>
  <c r="B482" i="29"/>
  <c r="B483" i="29"/>
  <c r="B484" i="29"/>
  <c r="B485" i="29"/>
  <c r="B486" i="29"/>
  <c r="B487" i="29"/>
  <c r="B488" i="29"/>
  <c r="B489" i="29"/>
  <c r="B490" i="29"/>
  <c r="B491" i="29"/>
  <c r="B492" i="29"/>
  <c r="B493" i="29"/>
  <c r="B494" i="29"/>
  <c r="B495" i="29"/>
  <c r="B496" i="29"/>
  <c r="B497" i="29"/>
  <c r="B498" i="29"/>
  <c r="B499" i="29"/>
  <c r="B500" i="29"/>
  <c r="B501" i="29"/>
  <c r="B502" i="29"/>
  <c r="B503" i="29"/>
  <c r="B504" i="29"/>
  <c r="B505" i="29"/>
  <c r="B506" i="29"/>
  <c r="B507" i="29"/>
  <c r="B508" i="29"/>
  <c r="B509" i="29"/>
  <c r="B510" i="29"/>
  <c r="B511" i="29"/>
  <c r="B512" i="29"/>
  <c r="B513" i="29"/>
  <c r="B514" i="29"/>
  <c r="B516" i="29"/>
  <c r="B518" i="29"/>
  <c r="B519" i="29"/>
  <c r="B520" i="29"/>
  <c r="B521" i="29"/>
  <c r="B522" i="29"/>
  <c r="B523" i="29"/>
  <c r="B525" i="29"/>
  <c r="B526" i="29"/>
  <c r="B527" i="29"/>
  <c r="B528" i="29"/>
  <c r="B529" i="29"/>
  <c r="B530" i="29"/>
  <c r="B532" i="29"/>
  <c r="B533" i="29"/>
  <c r="B534" i="29"/>
  <c r="B535" i="29"/>
  <c r="B536" i="29"/>
  <c r="B537" i="29"/>
  <c r="B538" i="29"/>
  <c r="B539" i="29"/>
  <c r="B540" i="29"/>
  <c r="B541" i="29"/>
  <c r="B542" i="29"/>
  <c r="B543" i="29"/>
  <c r="B544" i="29"/>
  <c r="B545" i="29"/>
  <c r="B546" i="29"/>
  <c r="B547" i="29"/>
  <c r="B552" i="29"/>
  <c r="B553" i="29"/>
  <c r="B554" i="29"/>
  <c r="B559" i="29"/>
  <c r="B560" i="29"/>
  <c r="B561" i="29"/>
  <c r="B562" i="29"/>
  <c r="B563" i="29"/>
  <c r="B564" i="29"/>
  <c r="B565" i="29"/>
  <c r="B566" i="29"/>
  <c r="B567" i="29"/>
  <c r="B568" i="29"/>
  <c r="B569" i="29"/>
  <c r="B570" i="29"/>
  <c r="B571" i="29"/>
  <c r="B572" i="29"/>
  <c r="B573" i="29"/>
  <c r="B574" i="29"/>
  <c r="B575" i="29"/>
  <c r="B576" i="29"/>
  <c r="B577" i="29"/>
  <c r="B578" i="29"/>
  <c r="B579" i="29"/>
  <c r="B580" i="29"/>
  <c r="B581" i="29"/>
  <c r="B582" i="29"/>
  <c r="B583" i="29"/>
  <c r="B584" i="29"/>
  <c r="B585" i="29"/>
  <c r="B586" i="29"/>
  <c r="B587" i="29"/>
  <c r="B588" i="29"/>
  <c r="B589" i="29"/>
  <c r="B590" i="29"/>
  <c r="B591" i="29"/>
  <c r="B592" i="29"/>
  <c r="B593" i="29"/>
  <c r="B594" i="29"/>
  <c r="B595" i="29"/>
  <c r="B596" i="29"/>
  <c r="B597" i="29"/>
  <c r="B598" i="29"/>
  <c r="B599" i="29"/>
  <c r="B600" i="29"/>
  <c r="B601" i="29"/>
  <c r="B602" i="29"/>
  <c r="B603" i="29"/>
  <c r="B604" i="29"/>
  <c r="B605" i="29"/>
  <c r="B606" i="29"/>
  <c r="B608" i="29"/>
  <c r="B609" i="29"/>
  <c r="B610" i="29"/>
  <c r="B611" i="29"/>
  <c r="B612" i="29"/>
  <c r="B613" i="29"/>
  <c r="B615" i="29"/>
  <c r="B616" i="29"/>
  <c r="B617" i="29"/>
  <c r="B618" i="29"/>
  <c r="B619" i="29"/>
  <c r="B620" i="29"/>
  <c r="B621" i="29"/>
  <c r="B622" i="29"/>
  <c r="B623" i="29"/>
  <c r="B624" i="29"/>
  <c r="B625" i="29"/>
  <c r="B626" i="29"/>
  <c r="B627" i="29"/>
  <c r="B628" i="29"/>
  <c r="B629" i="29"/>
  <c r="B630" i="29"/>
  <c r="B631" i="29"/>
  <c r="B632" i="29"/>
  <c r="B633" i="29"/>
  <c r="B634" i="29"/>
  <c r="B635" i="29"/>
  <c r="B636" i="29"/>
  <c r="B637" i="29"/>
  <c r="B642" i="29"/>
  <c r="B643" i="29"/>
  <c r="B644" i="29"/>
  <c r="B645" i="29"/>
  <c r="B646" i="29"/>
  <c r="B647" i="29"/>
  <c r="B648" i="29"/>
  <c r="B649" i="29"/>
  <c r="B650" i="29"/>
  <c r="B651" i="29"/>
  <c r="B652" i="29"/>
  <c r="B653" i="29"/>
  <c r="B654" i="29"/>
  <c r="B655" i="29"/>
  <c r="B656" i="29"/>
  <c r="B657" i="29"/>
  <c r="B658" i="29"/>
  <c r="B659" i="29"/>
  <c r="B660" i="29"/>
  <c r="B661" i="29"/>
  <c r="B662" i="29"/>
  <c r="B663" i="29"/>
  <c r="B664" i="29"/>
  <c r="B665" i="29"/>
  <c r="B666" i="29"/>
  <c r="B667" i="29"/>
  <c r="B668" i="29"/>
  <c r="B669" i="29"/>
  <c r="B670" i="29"/>
  <c r="B671" i="29"/>
  <c r="B672" i="29"/>
  <c r="B673" i="29"/>
  <c r="B674" i="29"/>
  <c r="B675" i="29"/>
  <c r="B676" i="29"/>
  <c r="B677" i="29"/>
  <c r="B678" i="29"/>
  <c r="B679" i="29"/>
  <c r="B680" i="29"/>
  <c r="B681" i="29"/>
  <c r="B682" i="29"/>
  <c r="B683" i="29"/>
  <c r="B684" i="29"/>
  <c r="B685" i="29"/>
  <c r="B686" i="29"/>
  <c r="B687" i="29"/>
  <c r="B688" i="29"/>
  <c r="B689" i="29"/>
  <c r="B690" i="29"/>
  <c r="B691" i="29"/>
  <c r="B692" i="29"/>
  <c r="B693" i="29"/>
  <c r="B694" i="29"/>
  <c r="B696" i="29"/>
  <c r="B698" i="29"/>
  <c r="B699" i="29"/>
  <c r="B700" i="29"/>
  <c r="B701" i="29"/>
  <c r="B702" i="29"/>
  <c r="B703" i="29"/>
  <c r="B704" i="29"/>
  <c r="B705" i="29"/>
  <c r="B706" i="29"/>
  <c r="B707" i="29"/>
  <c r="B708" i="29"/>
  <c r="B709" i="29"/>
  <c r="B710" i="29"/>
  <c r="B711" i="29"/>
  <c r="B712" i="29"/>
  <c r="B713" i="29"/>
  <c r="B714" i="29"/>
  <c r="B715" i="29"/>
  <c r="B716" i="29"/>
  <c r="B717" i="29"/>
  <c r="B718" i="29"/>
  <c r="B719" i="29"/>
  <c r="B720" i="29"/>
  <c r="B721" i="29"/>
  <c r="B722" i="29"/>
  <c r="B723" i="29"/>
  <c r="B724" i="29"/>
  <c r="B725" i="29"/>
  <c r="B726" i="29"/>
  <c r="B727" i="29"/>
  <c r="B732" i="29"/>
  <c r="B733" i="29"/>
  <c r="B734" i="29"/>
  <c r="B735" i="29"/>
  <c r="B736" i="29"/>
  <c r="B737" i="29"/>
  <c r="B738" i="29"/>
  <c r="B739" i="29"/>
  <c r="B740" i="29"/>
  <c r="B741" i="29"/>
  <c r="B742" i="29"/>
  <c r="B743" i="29"/>
  <c r="B744" i="29"/>
  <c r="B745" i="29"/>
  <c r="B746" i="29"/>
  <c r="B747" i="29"/>
  <c r="B748" i="29"/>
  <c r="B749" i="29"/>
  <c r="B750" i="29"/>
  <c r="B751" i="29"/>
  <c r="B752" i="29"/>
  <c r="B753" i="29"/>
  <c r="B754" i="29"/>
  <c r="B755" i="29"/>
  <c r="B756" i="29"/>
  <c r="B757" i="29"/>
  <c r="B758" i="29"/>
  <c r="B759" i="29"/>
  <c r="B760" i="29"/>
  <c r="B761" i="29"/>
  <c r="B762" i="29"/>
  <c r="B763" i="29"/>
  <c r="B764" i="29"/>
  <c r="B765" i="29"/>
  <c r="B766" i="29"/>
  <c r="B767" i="29"/>
  <c r="B768" i="29"/>
  <c r="B769" i="29"/>
  <c r="B770" i="29"/>
  <c r="B771" i="29"/>
  <c r="B772" i="29"/>
  <c r="B773" i="29"/>
  <c r="B774" i="29"/>
  <c r="B775" i="29"/>
  <c r="B776" i="29"/>
  <c r="B777" i="29"/>
  <c r="B778" i="29"/>
  <c r="B779" i="29"/>
  <c r="B780" i="29"/>
  <c r="B781" i="29"/>
  <c r="B782" i="29"/>
  <c r="B783" i="29"/>
  <c r="B784" i="29"/>
  <c r="B786" i="29"/>
  <c r="B788" i="29"/>
  <c r="B789" i="29"/>
  <c r="B790" i="29"/>
  <c r="B791" i="29"/>
  <c r="B792" i="29"/>
  <c r="B793" i="29"/>
  <c r="B794" i="29"/>
  <c r="B795" i="29"/>
  <c r="B796" i="29"/>
  <c r="B797" i="29"/>
  <c r="B798" i="29"/>
  <c r="B799" i="29"/>
  <c r="B800" i="29"/>
  <c r="B801" i="29"/>
  <c r="B802" i="29"/>
  <c r="B803" i="29"/>
  <c r="B804" i="29"/>
  <c r="B805" i="29"/>
  <c r="B806" i="29"/>
  <c r="B807" i="29"/>
  <c r="B808" i="29"/>
  <c r="B809" i="29"/>
  <c r="B810" i="29"/>
  <c r="B811" i="29"/>
  <c r="B812" i="29"/>
  <c r="B813" i="29"/>
  <c r="A27" i="28" l="1"/>
  <c r="B5" i="22"/>
  <c r="B20" i="28"/>
  <c r="B13" i="25"/>
  <c r="B21" i="28"/>
  <c r="B14" i="20"/>
  <c r="A4" i="24"/>
  <c r="B14" i="25"/>
  <c r="B13" i="20"/>
  <c r="A3" i="24"/>
  <c r="A9" i="21"/>
  <c r="B6" i="24"/>
  <c r="A4" i="26"/>
  <c r="A3" i="19"/>
  <c r="A11" i="21"/>
  <c r="B7" i="24"/>
  <c r="A9" i="26"/>
  <c r="A11" i="20"/>
  <c r="A11" i="25"/>
  <c r="A4" i="28"/>
  <c r="A12" i="19"/>
  <c r="B13" i="21"/>
  <c r="B20" i="24"/>
  <c r="A2" i="27"/>
  <c r="A5" i="28"/>
  <c r="A13" i="19"/>
  <c r="B14" i="21"/>
  <c r="B21" i="24"/>
  <c r="A3" i="27"/>
  <c r="A26" i="28"/>
  <c r="A9" i="20"/>
  <c r="A9" i="22"/>
  <c r="A9" i="25"/>
  <c r="C1" i="27"/>
  <c r="A6" i="28"/>
  <c r="A28" i="28"/>
  <c r="C17" i="28"/>
  <c r="A5" i="19"/>
  <c r="C5" i="19"/>
  <c r="A16" i="20"/>
  <c r="B15" i="20"/>
  <c r="A16" i="21"/>
  <c r="B15" i="21"/>
  <c r="B6" i="22"/>
  <c r="A9" i="24"/>
  <c r="B8" i="24"/>
  <c r="B22" i="24"/>
  <c r="A16" i="25"/>
  <c r="B15" i="25"/>
  <c r="B5" i="26"/>
  <c r="A4" i="27"/>
  <c r="A14" i="28"/>
  <c r="A29" i="28"/>
  <c r="C18" i="28"/>
  <c r="A7" i="19"/>
  <c r="B5" i="20"/>
  <c r="C1" i="20"/>
  <c r="B5" i="21"/>
  <c r="C1" i="21"/>
  <c r="B7" i="22"/>
  <c r="A11" i="24"/>
  <c r="B12" i="24"/>
  <c r="C1" i="24"/>
  <c r="B5" i="25"/>
  <c r="C1" i="25"/>
  <c r="B6" i="26"/>
  <c r="A9" i="27"/>
  <c r="A15" i="28"/>
  <c r="A30" i="28"/>
  <c r="C19" i="28"/>
  <c r="A8" i="19"/>
  <c r="A1" i="20"/>
  <c r="B6" i="20"/>
  <c r="A1" i="21"/>
  <c r="B6" i="21"/>
  <c r="A1" i="22"/>
  <c r="B8" i="22"/>
  <c r="A16" i="24"/>
  <c r="B13" i="24"/>
  <c r="A1" i="25"/>
  <c r="B6" i="25"/>
  <c r="B7" i="26"/>
  <c r="B5" i="27"/>
  <c r="A17" i="28"/>
  <c r="B17" i="28"/>
  <c r="C20" i="28"/>
  <c r="A9" i="19"/>
  <c r="A2" i="20"/>
  <c r="B7" i="20"/>
  <c r="A2" i="21"/>
  <c r="B7" i="21"/>
  <c r="A2" i="22"/>
  <c r="C1" i="22"/>
  <c r="A18" i="24"/>
  <c r="B14" i="24"/>
  <c r="A2" i="25"/>
  <c r="B7" i="25"/>
  <c r="A1" i="26"/>
  <c r="B8" i="26"/>
  <c r="B6" i="27"/>
  <c r="A2" i="28"/>
  <c r="A23" i="28"/>
  <c r="B18" i="28"/>
  <c r="C21" i="28"/>
  <c r="A10" i="19"/>
  <c r="A3" i="20"/>
  <c r="B8" i="20"/>
  <c r="A3" i="21"/>
  <c r="B8" i="21"/>
  <c r="A3" i="22"/>
  <c r="A1" i="24"/>
  <c r="A23" i="24"/>
  <c r="B15" i="24"/>
  <c r="A3" i="25"/>
  <c r="B8" i="25"/>
  <c r="A2" i="26"/>
  <c r="C1" i="26"/>
  <c r="B7" i="27"/>
  <c r="A3" i="28"/>
  <c r="A25" i="28"/>
  <c r="B19" i="28"/>
  <c r="A1" i="19"/>
  <c r="A11" i="19"/>
  <c r="A4" i="20"/>
  <c r="B12" i="20"/>
  <c r="A4" i="21"/>
  <c r="B12" i="21"/>
  <c r="A4" i="22"/>
  <c r="A2" i="24"/>
  <c r="B5" i="24"/>
  <c r="B19" i="24"/>
  <c r="A4" i="25"/>
  <c r="B12" i="25"/>
  <c r="A3" i="26"/>
  <c r="A1" i="27"/>
  <c r="L4" i="28"/>
  <c r="I4" i="29" l="1"/>
  <c r="I5" i="29"/>
  <c r="I6" i="29"/>
  <c r="I7" i="29"/>
  <c r="I8" i="29"/>
  <c r="I9" i="29"/>
  <c r="I10" i="29"/>
  <c r="I11" i="29"/>
  <c r="I12" i="29"/>
  <c r="I13" i="29"/>
  <c r="I14" i="29"/>
  <c r="I15" i="29"/>
  <c r="I16" i="29"/>
  <c r="I17" i="29"/>
  <c r="I18" i="29"/>
  <c r="I19" i="29"/>
  <c r="I20" i="29"/>
  <c r="I21" i="29"/>
  <c r="I22" i="29"/>
  <c r="I23" i="29"/>
  <c r="I24" i="29"/>
  <c r="I25" i="29"/>
  <c r="I26" i="29"/>
  <c r="I27" i="29"/>
  <c r="I28" i="29"/>
  <c r="I29" i="29"/>
  <c r="I30" i="29"/>
  <c r="I31" i="29"/>
  <c r="I32" i="29"/>
  <c r="I33" i="29"/>
  <c r="I34" i="29"/>
  <c r="I35" i="29"/>
  <c r="I36" i="29"/>
  <c r="I37" i="29"/>
  <c r="I38" i="29"/>
  <c r="I39" i="29"/>
  <c r="I40" i="29"/>
  <c r="I41" i="29"/>
  <c r="I42" i="29"/>
  <c r="I43" i="29"/>
  <c r="I44" i="29"/>
  <c r="I45" i="29"/>
  <c r="I46" i="29"/>
  <c r="I47" i="29"/>
  <c r="I48" i="29"/>
  <c r="I49" i="29"/>
  <c r="I50" i="29"/>
  <c r="I51" i="29"/>
  <c r="I52" i="29"/>
  <c r="I53" i="29"/>
  <c r="I54" i="29"/>
  <c r="I55" i="29"/>
  <c r="I56" i="29"/>
  <c r="I57" i="29"/>
  <c r="I58" i="29"/>
  <c r="I59" i="29"/>
  <c r="I60" i="29"/>
  <c r="I61" i="29"/>
  <c r="I62" i="29"/>
  <c r="I63" i="29"/>
  <c r="I64" i="29"/>
  <c r="I65" i="29"/>
  <c r="I66" i="29"/>
  <c r="I67" i="29"/>
  <c r="I68" i="29"/>
  <c r="I69" i="29"/>
  <c r="I70" i="29"/>
  <c r="I71" i="29"/>
  <c r="I72" i="29"/>
  <c r="I73" i="29"/>
  <c r="I74" i="29"/>
  <c r="I75" i="29"/>
  <c r="I76" i="29"/>
  <c r="I77" i="29"/>
  <c r="I78" i="29"/>
  <c r="I79" i="29"/>
  <c r="I80" i="29"/>
  <c r="I81" i="29"/>
  <c r="I82" i="29"/>
  <c r="I83" i="29"/>
  <c r="I84" i="29"/>
  <c r="I85" i="29"/>
  <c r="I86" i="29"/>
  <c r="I87" i="29"/>
  <c r="I88" i="29"/>
  <c r="I89" i="29"/>
  <c r="I90" i="29"/>
  <c r="I91" i="29"/>
  <c r="I92" i="29"/>
  <c r="I93" i="29"/>
  <c r="I94" i="29"/>
  <c r="I95" i="29"/>
  <c r="I96" i="29"/>
  <c r="I97" i="29"/>
  <c r="I98" i="29"/>
  <c r="I99" i="29"/>
  <c r="I100" i="29"/>
  <c r="I101" i="29"/>
  <c r="I102" i="29"/>
  <c r="I103" i="29"/>
  <c r="I104" i="29"/>
  <c r="I105" i="29"/>
  <c r="I106" i="29"/>
  <c r="I107" i="29"/>
  <c r="I108" i="29"/>
  <c r="I109" i="29"/>
  <c r="I110" i="29"/>
  <c r="I111" i="29"/>
  <c r="I112" i="29"/>
  <c r="I113" i="29"/>
  <c r="I114" i="29"/>
  <c r="I115" i="29"/>
  <c r="I116" i="29"/>
  <c r="I117" i="29"/>
  <c r="I118" i="29"/>
  <c r="I119" i="29"/>
  <c r="I120" i="29"/>
  <c r="I121" i="29"/>
  <c r="I122" i="29"/>
  <c r="I123" i="29"/>
  <c r="I124" i="29"/>
  <c r="I125" i="29"/>
  <c r="I126" i="29"/>
  <c r="I127" i="29"/>
  <c r="I128" i="29"/>
  <c r="I129" i="29"/>
  <c r="I130" i="29"/>
  <c r="I131" i="29"/>
  <c r="I132" i="29"/>
  <c r="I133" i="29"/>
  <c r="I134" i="29"/>
  <c r="I135" i="29"/>
  <c r="I136" i="29"/>
  <c r="I137" i="29"/>
  <c r="I138" i="29"/>
  <c r="I139" i="29"/>
  <c r="I140" i="29"/>
  <c r="I141" i="29"/>
  <c r="I142" i="29"/>
  <c r="I143" i="29"/>
  <c r="I144" i="29"/>
  <c r="I145" i="29"/>
  <c r="I146" i="29"/>
  <c r="I147" i="29"/>
  <c r="I148" i="29"/>
  <c r="I149" i="29"/>
  <c r="I150" i="29"/>
  <c r="I151" i="29"/>
  <c r="I152" i="29"/>
  <c r="I153" i="29"/>
  <c r="I154" i="29"/>
  <c r="I155" i="29"/>
  <c r="I156" i="29"/>
  <c r="I157" i="29"/>
  <c r="I158" i="29"/>
  <c r="I159" i="29"/>
  <c r="I160" i="29"/>
  <c r="I161" i="29"/>
  <c r="I162" i="29"/>
  <c r="I163" i="29"/>
  <c r="I164" i="29"/>
  <c r="I165" i="29"/>
  <c r="I166" i="29"/>
  <c r="I167" i="29"/>
  <c r="I168" i="29"/>
  <c r="I169" i="29"/>
  <c r="I170" i="29"/>
  <c r="I171" i="29"/>
  <c r="I172" i="29"/>
  <c r="I173" i="29"/>
  <c r="I174" i="29"/>
  <c r="I175" i="29"/>
  <c r="I176" i="29"/>
  <c r="I177" i="29"/>
  <c r="I178" i="29"/>
  <c r="I179" i="29"/>
  <c r="I180" i="29"/>
  <c r="I181" i="29"/>
  <c r="I182" i="29"/>
  <c r="I183" i="29"/>
  <c r="I184" i="29"/>
  <c r="I185" i="29"/>
  <c r="I186" i="29"/>
  <c r="I187" i="29"/>
  <c r="I188" i="29"/>
  <c r="I189" i="29"/>
  <c r="I190" i="29"/>
  <c r="I191" i="29"/>
  <c r="I192" i="29"/>
  <c r="I193" i="29"/>
  <c r="I194" i="29"/>
  <c r="I195" i="29"/>
  <c r="I196" i="29"/>
  <c r="I197" i="29"/>
  <c r="I198" i="29"/>
  <c r="I199" i="29"/>
  <c r="I200" i="29"/>
  <c r="I201" i="29"/>
  <c r="I202" i="29"/>
  <c r="I203" i="29"/>
  <c r="I204" i="29"/>
  <c r="I205" i="29"/>
  <c r="I206" i="29"/>
  <c r="I207" i="29"/>
  <c r="I208" i="29"/>
  <c r="I209" i="29"/>
  <c r="I210" i="29"/>
  <c r="I211" i="29"/>
  <c r="I212" i="29"/>
  <c r="I213" i="29"/>
  <c r="I214" i="29"/>
  <c r="I215" i="29"/>
  <c r="I216" i="29"/>
  <c r="I217" i="29"/>
  <c r="I218" i="29"/>
  <c r="I219" i="29"/>
  <c r="I220" i="29"/>
  <c r="I221" i="29"/>
  <c r="I222" i="29"/>
  <c r="I223" i="29"/>
  <c r="I224" i="29"/>
  <c r="I225" i="29"/>
  <c r="I226" i="29"/>
  <c r="I227" i="29"/>
  <c r="I228" i="29"/>
  <c r="I229" i="29"/>
  <c r="I230" i="29"/>
  <c r="I231" i="29"/>
  <c r="I232" i="29"/>
  <c r="I233" i="29"/>
  <c r="I234" i="29"/>
  <c r="I235" i="29"/>
  <c r="I236" i="29"/>
  <c r="I237" i="29"/>
  <c r="I238" i="29"/>
  <c r="I239" i="29"/>
  <c r="I240" i="29"/>
  <c r="I241" i="29"/>
  <c r="I242" i="29"/>
  <c r="I243" i="29"/>
  <c r="I244" i="29"/>
  <c r="I245" i="29"/>
  <c r="I246" i="29"/>
  <c r="I247" i="29"/>
  <c r="I248" i="29"/>
  <c r="I249" i="29"/>
  <c r="I250" i="29"/>
  <c r="I251" i="29"/>
  <c r="I252" i="29"/>
  <c r="I253" i="29"/>
  <c r="I254" i="29"/>
  <c r="I255" i="29"/>
  <c r="I256" i="29"/>
  <c r="I257" i="29"/>
  <c r="I258" i="29"/>
  <c r="I259" i="29"/>
  <c r="I260" i="29"/>
  <c r="I261" i="29"/>
  <c r="I262" i="29"/>
  <c r="I263" i="29"/>
  <c r="I264" i="29"/>
  <c r="I265" i="29"/>
  <c r="I266" i="29"/>
  <c r="I267" i="29"/>
  <c r="I268" i="29"/>
  <c r="I269" i="29"/>
  <c r="I270" i="29"/>
  <c r="I271" i="29"/>
  <c r="I272" i="29"/>
  <c r="I273" i="29"/>
  <c r="I274" i="29"/>
  <c r="I275" i="29"/>
  <c r="I276" i="29"/>
  <c r="I277" i="29"/>
  <c r="I278" i="29"/>
  <c r="I279" i="29"/>
  <c r="I280" i="29"/>
  <c r="I281" i="29"/>
  <c r="I282" i="29"/>
  <c r="I283" i="29"/>
  <c r="I284" i="29"/>
  <c r="I285" i="29"/>
  <c r="I286" i="29"/>
  <c r="I287" i="29"/>
  <c r="I288" i="29"/>
  <c r="I289" i="29"/>
  <c r="I290" i="29"/>
  <c r="I291" i="29"/>
  <c r="I292" i="29"/>
  <c r="I293" i="29"/>
  <c r="I294" i="29"/>
  <c r="I295" i="29"/>
  <c r="I296" i="29"/>
  <c r="I297" i="29"/>
  <c r="I298" i="29"/>
  <c r="I299" i="29"/>
  <c r="I300" i="29"/>
  <c r="I301" i="29"/>
  <c r="I302" i="29"/>
  <c r="I303" i="29"/>
  <c r="I304" i="29"/>
  <c r="I305" i="29"/>
  <c r="I306" i="29"/>
  <c r="I307" i="29"/>
  <c r="I308" i="29"/>
  <c r="I309" i="29"/>
  <c r="I310" i="29"/>
  <c r="I311" i="29"/>
  <c r="I312" i="29"/>
  <c r="I313" i="29"/>
  <c r="I314" i="29"/>
  <c r="I315" i="29"/>
  <c r="I316" i="29"/>
  <c r="I317" i="29"/>
  <c r="I318" i="29"/>
  <c r="I319" i="29"/>
  <c r="I320" i="29"/>
  <c r="I321" i="29"/>
  <c r="I322" i="29"/>
  <c r="I323" i="29"/>
  <c r="I324" i="29"/>
  <c r="I325" i="29"/>
  <c r="I326" i="29"/>
  <c r="I327" i="29"/>
  <c r="I328" i="29"/>
  <c r="I329" i="29"/>
  <c r="I330" i="29"/>
  <c r="I331" i="29"/>
  <c r="I332" i="29"/>
  <c r="I333" i="29"/>
  <c r="I334" i="29"/>
  <c r="I335" i="29"/>
  <c r="I336" i="29"/>
  <c r="I337" i="29"/>
  <c r="I338" i="29"/>
  <c r="I339" i="29"/>
  <c r="I340" i="29"/>
  <c r="I341" i="29"/>
  <c r="I342" i="29"/>
  <c r="I343" i="29"/>
  <c r="I344" i="29"/>
  <c r="I345" i="29"/>
  <c r="I346" i="29"/>
  <c r="I347" i="29"/>
  <c r="I348" i="29"/>
  <c r="I349" i="29"/>
  <c r="I350" i="29"/>
  <c r="I351" i="29"/>
  <c r="I352" i="29"/>
  <c r="I353" i="29"/>
  <c r="I354" i="29"/>
  <c r="I355" i="29"/>
  <c r="I356" i="29"/>
  <c r="I357" i="29"/>
  <c r="I358" i="29"/>
  <c r="I359" i="29"/>
  <c r="I360" i="29"/>
  <c r="I361" i="29"/>
  <c r="I362" i="29"/>
  <c r="I363" i="29"/>
  <c r="I364" i="29"/>
  <c r="I365" i="29"/>
  <c r="I366" i="29"/>
  <c r="I367" i="29"/>
  <c r="I368" i="29"/>
  <c r="I369" i="29"/>
  <c r="I370" i="29"/>
  <c r="I371" i="29"/>
  <c r="I372" i="29"/>
  <c r="I373" i="29"/>
  <c r="I374" i="29"/>
  <c r="I375" i="29"/>
  <c r="I376" i="29"/>
  <c r="I377" i="29"/>
  <c r="I378" i="29"/>
  <c r="I379" i="29"/>
  <c r="I380" i="29"/>
  <c r="I381" i="29"/>
  <c r="I382" i="29"/>
  <c r="I383" i="29"/>
  <c r="I384" i="29"/>
  <c r="I385" i="29"/>
  <c r="I386" i="29"/>
  <c r="I387" i="29"/>
  <c r="I388" i="29"/>
  <c r="I389" i="29"/>
  <c r="I390" i="29"/>
  <c r="I391" i="29"/>
  <c r="I392" i="29"/>
  <c r="I393" i="29"/>
  <c r="I394" i="29"/>
  <c r="I395" i="29"/>
  <c r="I396" i="29"/>
  <c r="I397" i="29"/>
  <c r="I398" i="29"/>
  <c r="I399" i="29"/>
  <c r="I400" i="29"/>
  <c r="I401" i="29"/>
  <c r="I402" i="29"/>
  <c r="I403" i="29"/>
  <c r="I404" i="29"/>
  <c r="I405" i="29"/>
  <c r="I406" i="29"/>
  <c r="I407" i="29"/>
  <c r="I408" i="29"/>
  <c r="I409" i="29"/>
  <c r="I410" i="29"/>
  <c r="I411" i="29"/>
  <c r="I412" i="29"/>
  <c r="I413" i="29"/>
  <c r="I414" i="29"/>
  <c r="I415" i="29"/>
  <c r="I416" i="29"/>
  <c r="I417" i="29"/>
  <c r="I418" i="29"/>
  <c r="I419" i="29"/>
  <c r="I420" i="29"/>
  <c r="I421" i="29"/>
  <c r="I422" i="29"/>
  <c r="I423" i="29"/>
  <c r="I424" i="29"/>
  <c r="I425" i="29"/>
  <c r="I426" i="29"/>
  <c r="I427" i="29"/>
  <c r="I428" i="29"/>
  <c r="I429" i="29"/>
  <c r="I430" i="29"/>
  <c r="I431" i="29"/>
  <c r="I432" i="29"/>
  <c r="I433" i="29"/>
  <c r="I434" i="29"/>
  <c r="I435" i="29"/>
  <c r="I436" i="29"/>
  <c r="I437" i="29"/>
  <c r="I438" i="29"/>
  <c r="I439" i="29"/>
  <c r="I440" i="29"/>
  <c r="I441" i="29"/>
  <c r="I442" i="29"/>
  <c r="I443" i="29"/>
  <c r="I444" i="29"/>
  <c r="I445" i="29"/>
  <c r="I446" i="29"/>
  <c r="I447" i="29"/>
  <c r="I448" i="29"/>
  <c r="I449" i="29"/>
  <c r="I450" i="29"/>
  <c r="I451" i="29"/>
  <c r="I452" i="29"/>
  <c r="I453" i="29"/>
  <c r="I454" i="29"/>
  <c r="I455" i="29"/>
  <c r="I456" i="29"/>
  <c r="I457" i="29"/>
  <c r="I458" i="29"/>
  <c r="I459" i="29"/>
  <c r="I460" i="29"/>
  <c r="I461" i="29"/>
  <c r="I462" i="29"/>
  <c r="I463" i="29"/>
  <c r="I464" i="29"/>
  <c r="I465" i="29"/>
  <c r="I466" i="29"/>
  <c r="I467" i="29"/>
  <c r="I468" i="29"/>
  <c r="I469" i="29"/>
  <c r="I470" i="29"/>
  <c r="I471" i="29"/>
  <c r="I472" i="29"/>
  <c r="I473" i="29"/>
  <c r="I474" i="29"/>
  <c r="I475" i="29"/>
  <c r="I476" i="29"/>
  <c r="I477" i="29"/>
  <c r="I478" i="29"/>
  <c r="I479" i="29"/>
  <c r="I480" i="29"/>
  <c r="I481" i="29"/>
  <c r="I482" i="29"/>
  <c r="I483" i="29"/>
  <c r="I484" i="29"/>
  <c r="I485" i="29"/>
  <c r="I486" i="29"/>
  <c r="I487" i="29"/>
  <c r="I488" i="29"/>
  <c r="I489" i="29"/>
  <c r="I490" i="29"/>
  <c r="I491" i="29"/>
  <c r="I492" i="29"/>
  <c r="I493" i="29"/>
  <c r="I494" i="29"/>
  <c r="I495" i="29"/>
  <c r="I496" i="29"/>
  <c r="I497" i="29"/>
  <c r="I498" i="29"/>
  <c r="I499" i="29"/>
  <c r="I500" i="29"/>
  <c r="I501" i="29"/>
  <c r="I502" i="29"/>
  <c r="I503" i="29"/>
  <c r="I504" i="29"/>
  <c r="I505" i="29"/>
  <c r="I506" i="29"/>
  <c r="I507" i="29"/>
  <c r="I508" i="29"/>
  <c r="I509" i="29"/>
  <c r="I510" i="29"/>
  <c r="I511" i="29"/>
  <c r="I512" i="29"/>
  <c r="I513" i="29"/>
  <c r="I514" i="29"/>
  <c r="I515" i="29"/>
  <c r="I516" i="29"/>
  <c r="I517" i="29"/>
  <c r="I518" i="29"/>
  <c r="I519" i="29"/>
  <c r="I520" i="29"/>
  <c r="I521" i="29"/>
  <c r="I522" i="29"/>
  <c r="I523" i="29"/>
  <c r="I524" i="29"/>
  <c r="I525" i="29"/>
  <c r="I526" i="29"/>
  <c r="I527" i="29"/>
  <c r="I528" i="29"/>
  <c r="I529" i="29"/>
  <c r="I530" i="29"/>
  <c r="I531" i="29"/>
  <c r="I532" i="29"/>
  <c r="I533" i="29"/>
  <c r="I534" i="29"/>
  <c r="I535" i="29"/>
  <c r="I536" i="29"/>
  <c r="I537" i="29"/>
  <c r="I538" i="29"/>
  <c r="I539" i="29"/>
  <c r="I540" i="29"/>
  <c r="I541" i="29"/>
  <c r="I542" i="29"/>
  <c r="I543" i="29"/>
  <c r="I544" i="29"/>
  <c r="I545" i="29"/>
  <c r="I546" i="29"/>
  <c r="I547" i="29"/>
  <c r="I548" i="29"/>
  <c r="I549" i="29"/>
  <c r="I550" i="29"/>
  <c r="I551" i="29"/>
  <c r="I552" i="29"/>
  <c r="I553" i="29"/>
  <c r="I554" i="29"/>
  <c r="I555" i="29"/>
  <c r="I556" i="29"/>
  <c r="I557" i="29"/>
  <c r="I558" i="29"/>
  <c r="I559" i="29"/>
  <c r="I560" i="29"/>
  <c r="I561" i="29"/>
  <c r="I562" i="29"/>
  <c r="I563" i="29"/>
  <c r="I564" i="29"/>
  <c r="I565" i="29"/>
  <c r="I566" i="29"/>
  <c r="I567" i="29"/>
  <c r="I568" i="29"/>
  <c r="I569" i="29"/>
  <c r="I570" i="29"/>
  <c r="I571" i="29"/>
  <c r="I572" i="29"/>
  <c r="I573" i="29"/>
  <c r="I574" i="29"/>
  <c r="I575" i="29"/>
  <c r="I576" i="29"/>
  <c r="I577" i="29"/>
  <c r="I578" i="29"/>
  <c r="I579" i="29"/>
  <c r="I580" i="29"/>
  <c r="I581" i="29"/>
  <c r="I582" i="29"/>
  <c r="I583" i="29"/>
  <c r="I584" i="29"/>
  <c r="I585" i="29"/>
  <c r="I586" i="29"/>
  <c r="I587" i="29"/>
  <c r="I588" i="29"/>
  <c r="I589" i="29"/>
  <c r="I590" i="29"/>
  <c r="I591" i="29"/>
  <c r="I592" i="29"/>
  <c r="I593" i="29"/>
  <c r="I594" i="29"/>
  <c r="I595" i="29"/>
  <c r="I596" i="29"/>
  <c r="I597" i="29"/>
  <c r="I598" i="29"/>
  <c r="I599" i="29"/>
  <c r="I600" i="29"/>
  <c r="I601" i="29"/>
  <c r="I602" i="29"/>
  <c r="I603" i="29"/>
  <c r="I604" i="29"/>
  <c r="I605" i="29"/>
  <c r="I606" i="29"/>
  <c r="I607" i="29"/>
  <c r="I608" i="29"/>
  <c r="I609" i="29"/>
  <c r="I610" i="29"/>
  <c r="I611" i="29"/>
  <c r="I612" i="29"/>
  <c r="I613" i="29"/>
  <c r="I614" i="29"/>
  <c r="I615" i="29"/>
  <c r="I616" i="29"/>
  <c r="I617" i="29"/>
  <c r="I618" i="29"/>
  <c r="I619" i="29"/>
  <c r="I620" i="29"/>
  <c r="I621" i="29"/>
  <c r="I622" i="29"/>
  <c r="I623" i="29"/>
  <c r="I624" i="29"/>
  <c r="I625" i="29"/>
  <c r="I626" i="29"/>
  <c r="I627" i="29"/>
  <c r="I628" i="29"/>
  <c r="I629" i="29"/>
  <c r="I630" i="29"/>
  <c r="I631" i="29"/>
  <c r="I632" i="29"/>
  <c r="I633" i="29"/>
  <c r="I634" i="29"/>
  <c r="I635" i="29"/>
  <c r="I636" i="29"/>
  <c r="I637" i="29"/>
  <c r="I638" i="29"/>
  <c r="I639" i="29"/>
  <c r="I640" i="29"/>
  <c r="I641" i="29"/>
  <c r="I642" i="29"/>
  <c r="I643" i="29"/>
  <c r="I644" i="29"/>
  <c r="I645" i="29"/>
  <c r="I646" i="29"/>
  <c r="I647" i="29"/>
  <c r="I648" i="29"/>
  <c r="I649" i="29"/>
  <c r="I650" i="29"/>
  <c r="I651" i="29"/>
  <c r="I652" i="29"/>
  <c r="I653" i="29"/>
  <c r="I654" i="29"/>
  <c r="I655" i="29"/>
  <c r="I656" i="29"/>
  <c r="I657" i="29"/>
  <c r="I658" i="29"/>
  <c r="I659" i="29"/>
  <c r="I660" i="29"/>
  <c r="I661" i="29"/>
  <c r="I662" i="29"/>
  <c r="I663" i="29"/>
  <c r="I664" i="29"/>
  <c r="I665" i="29"/>
  <c r="I666" i="29"/>
  <c r="I667" i="29"/>
  <c r="I668" i="29"/>
  <c r="I669" i="29"/>
  <c r="I670" i="29"/>
  <c r="I671" i="29"/>
  <c r="I672" i="29"/>
  <c r="I673" i="29"/>
  <c r="I674" i="29"/>
  <c r="I675" i="29"/>
  <c r="I676" i="29"/>
  <c r="I677" i="29"/>
  <c r="I678" i="29"/>
  <c r="I679" i="29"/>
  <c r="I680" i="29"/>
  <c r="I681" i="29"/>
  <c r="I682" i="29"/>
  <c r="I683" i="29"/>
  <c r="I684" i="29"/>
  <c r="I685" i="29"/>
  <c r="I686" i="29"/>
  <c r="I687" i="29"/>
  <c r="I688" i="29"/>
  <c r="I689" i="29"/>
  <c r="I690" i="29"/>
  <c r="I691" i="29"/>
  <c r="I692" i="29"/>
  <c r="I693" i="29"/>
  <c r="I694" i="29"/>
  <c r="I695" i="29"/>
  <c r="I696" i="29"/>
  <c r="I697" i="29"/>
  <c r="I698" i="29"/>
  <c r="I699" i="29"/>
  <c r="I700" i="29"/>
  <c r="I701" i="29"/>
  <c r="I702" i="29"/>
  <c r="I703" i="29"/>
  <c r="I704" i="29"/>
  <c r="I705" i="29"/>
  <c r="I706" i="29"/>
  <c r="I707" i="29"/>
  <c r="I708" i="29"/>
  <c r="I709" i="29"/>
  <c r="I710" i="29"/>
  <c r="I711" i="29"/>
  <c r="I712" i="29"/>
  <c r="I713" i="29"/>
  <c r="I714" i="29"/>
  <c r="I715" i="29"/>
  <c r="I716" i="29"/>
  <c r="I717" i="29"/>
  <c r="I718" i="29"/>
  <c r="I719" i="29"/>
  <c r="I720" i="29"/>
  <c r="I721" i="29"/>
  <c r="I722" i="29"/>
  <c r="I723" i="29"/>
  <c r="I724" i="29"/>
  <c r="I725" i="29"/>
  <c r="I726" i="29"/>
  <c r="I727" i="29"/>
  <c r="I728" i="29"/>
  <c r="I729" i="29"/>
  <c r="I730" i="29"/>
  <c r="I731" i="29"/>
  <c r="I732" i="29"/>
  <c r="I733" i="29"/>
  <c r="I734" i="29"/>
  <c r="I735" i="29"/>
  <c r="I736" i="29"/>
  <c r="I737" i="29"/>
  <c r="I738" i="29"/>
  <c r="I739" i="29"/>
  <c r="I740" i="29"/>
  <c r="I741" i="29"/>
  <c r="I742" i="29"/>
  <c r="I743" i="29"/>
  <c r="I744" i="29"/>
  <c r="I745" i="29"/>
  <c r="I746" i="29"/>
  <c r="I747" i="29"/>
  <c r="I748" i="29"/>
  <c r="I749" i="29"/>
  <c r="I750" i="29"/>
  <c r="I751" i="29"/>
  <c r="I752" i="29"/>
  <c r="I753" i="29"/>
  <c r="I754" i="29"/>
  <c r="I755" i="29"/>
  <c r="I756" i="29"/>
  <c r="I757" i="29"/>
  <c r="I758" i="29"/>
  <c r="I759" i="29"/>
  <c r="I760" i="29"/>
  <c r="I761" i="29"/>
  <c r="I762" i="29"/>
  <c r="I763" i="29"/>
  <c r="I764" i="29"/>
  <c r="I765" i="29"/>
  <c r="I766" i="29"/>
  <c r="I767" i="29"/>
  <c r="I768" i="29"/>
  <c r="I769" i="29"/>
  <c r="I770" i="29"/>
  <c r="I771" i="29"/>
  <c r="I772" i="29"/>
  <c r="I773" i="29"/>
  <c r="I774" i="29"/>
  <c r="I775" i="29"/>
  <c r="I776" i="29"/>
  <c r="I777" i="29"/>
  <c r="I778" i="29"/>
  <c r="I779" i="29"/>
  <c r="I780" i="29"/>
  <c r="I781" i="29"/>
  <c r="I782" i="29"/>
  <c r="I783" i="29"/>
  <c r="I784" i="29"/>
  <c r="I785" i="29"/>
  <c r="I786" i="29"/>
  <c r="I787" i="29"/>
  <c r="I788" i="29"/>
  <c r="I789" i="29"/>
  <c r="I790" i="29"/>
  <c r="I791" i="29"/>
  <c r="I792" i="29"/>
  <c r="I793" i="29"/>
  <c r="I794" i="29"/>
  <c r="I795" i="29"/>
  <c r="I796" i="29"/>
  <c r="I797" i="29"/>
  <c r="I798" i="29"/>
  <c r="I799" i="29"/>
  <c r="I800" i="29"/>
  <c r="I801" i="29"/>
  <c r="I802" i="29"/>
  <c r="I803" i="29"/>
  <c r="I804" i="29"/>
  <c r="I805" i="29"/>
  <c r="I806" i="29"/>
  <c r="I807" i="29"/>
  <c r="I808" i="29"/>
  <c r="I809" i="29"/>
  <c r="I810" i="29"/>
  <c r="I811" i="29"/>
  <c r="I812" i="29"/>
  <c r="I813" i="29"/>
  <c r="H4" i="29"/>
  <c r="H5" i="29"/>
  <c r="H6" i="29"/>
  <c r="H7" i="29"/>
  <c r="H8" i="29"/>
  <c r="H9" i="29"/>
  <c r="H10" i="29"/>
  <c r="H11" i="29"/>
  <c r="H12" i="29"/>
  <c r="H13" i="29"/>
  <c r="H14" i="29"/>
  <c r="H15" i="29"/>
  <c r="H16" i="29"/>
  <c r="H17" i="29"/>
  <c r="H18" i="29"/>
  <c r="H19" i="29"/>
  <c r="H20" i="29"/>
  <c r="H21" i="29"/>
  <c r="H22" i="29"/>
  <c r="H23" i="29"/>
  <c r="H24" i="29"/>
  <c r="H25" i="29"/>
  <c r="H26" i="29"/>
  <c r="H27" i="29"/>
  <c r="H28" i="29"/>
  <c r="H29" i="29"/>
  <c r="H30" i="29"/>
  <c r="H31" i="29"/>
  <c r="H32" i="29"/>
  <c r="H33" i="29"/>
  <c r="H34" i="29"/>
  <c r="H35" i="29"/>
  <c r="H36" i="29"/>
  <c r="H37" i="29"/>
  <c r="H38" i="29"/>
  <c r="H39" i="29"/>
  <c r="H40" i="29"/>
  <c r="H41" i="29"/>
  <c r="H42" i="29"/>
  <c r="H43" i="29"/>
  <c r="H44" i="29"/>
  <c r="H45" i="29"/>
  <c r="H46" i="29"/>
  <c r="H47" i="29"/>
  <c r="H48" i="29"/>
  <c r="H49" i="29"/>
  <c r="H50" i="29"/>
  <c r="H51" i="29"/>
  <c r="H52" i="29"/>
  <c r="H53" i="29"/>
  <c r="H54" i="29"/>
  <c r="H55" i="29"/>
  <c r="H56" i="29"/>
  <c r="H57" i="29"/>
  <c r="H58" i="29"/>
  <c r="H59" i="29"/>
  <c r="H60" i="29"/>
  <c r="H61" i="29"/>
  <c r="H62" i="29"/>
  <c r="H63" i="29"/>
  <c r="H64" i="29"/>
  <c r="H65" i="29"/>
  <c r="H66" i="29"/>
  <c r="H67" i="29"/>
  <c r="H68" i="29"/>
  <c r="H69" i="29"/>
  <c r="H70" i="29"/>
  <c r="H71" i="29"/>
  <c r="H72" i="29"/>
  <c r="H73" i="29"/>
  <c r="H74" i="29"/>
  <c r="H75" i="29"/>
  <c r="H76" i="29"/>
  <c r="H77" i="29"/>
  <c r="H78" i="29"/>
  <c r="H79" i="29"/>
  <c r="H80" i="29"/>
  <c r="H81" i="29"/>
  <c r="H82" i="29"/>
  <c r="H83" i="29"/>
  <c r="H84" i="29"/>
  <c r="H85" i="29"/>
  <c r="H86" i="29"/>
  <c r="H87" i="29"/>
  <c r="H88" i="29"/>
  <c r="H89" i="29"/>
  <c r="H90" i="29"/>
  <c r="H91" i="29"/>
  <c r="H92" i="29"/>
  <c r="H93" i="29"/>
  <c r="H94" i="29"/>
  <c r="H95" i="29"/>
  <c r="H96" i="29"/>
  <c r="H97" i="29"/>
  <c r="H98" i="29"/>
  <c r="H99" i="29"/>
  <c r="H100" i="29"/>
  <c r="H101" i="29"/>
  <c r="H102" i="29"/>
  <c r="H103" i="29"/>
  <c r="H104" i="29"/>
  <c r="H105" i="29"/>
  <c r="H106" i="29"/>
  <c r="H107" i="29"/>
  <c r="H108" i="29"/>
  <c r="H109" i="29"/>
  <c r="H110" i="29"/>
  <c r="H111" i="29"/>
  <c r="H112" i="29"/>
  <c r="H113" i="29"/>
  <c r="H114" i="29"/>
  <c r="H115" i="29"/>
  <c r="H116" i="29"/>
  <c r="H117" i="29"/>
  <c r="H118" i="29"/>
  <c r="H119" i="29"/>
  <c r="H120" i="29"/>
  <c r="H121" i="29"/>
  <c r="H122" i="29"/>
  <c r="H123" i="29"/>
  <c r="H124" i="29"/>
  <c r="H125" i="29"/>
  <c r="H126" i="29"/>
  <c r="H127" i="29"/>
  <c r="H128" i="29"/>
  <c r="H129" i="29"/>
  <c r="H130" i="29"/>
  <c r="H131" i="29"/>
  <c r="H132" i="29"/>
  <c r="H133" i="29"/>
  <c r="H134" i="29"/>
  <c r="H135" i="29"/>
  <c r="H136" i="29"/>
  <c r="H137" i="29"/>
  <c r="H138" i="29"/>
  <c r="H139" i="29"/>
  <c r="H140" i="29"/>
  <c r="H141" i="29"/>
  <c r="H142" i="29"/>
  <c r="H143" i="29"/>
  <c r="H144" i="29"/>
  <c r="H145" i="29"/>
  <c r="H146" i="29"/>
  <c r="H147" i="29"/>
  <c r="H148" i="29"/>
  <c r="H149" i="29"/>
  <c r="H150" i="29"/>
  <c r="H151" i="29"/>
  <c r="H152" i="29"/>
  <c r="H153" i="29"/>
  <c r="H154" i="29"/>
  <c r="H155" i="29"/>
  <c r="H156" i="29"/>
  <c r="H157" i="29"/>
  <c r="H158" i="29"/>
  <c r="H159" i="29"/>
  <c r="H160" i="29"/>
  <c r="H161" i="29"/>
  <c r="H162" i="29"/>
  <c r="H163" i="29"/>
  <c r="H164" i="29"/>
  <c r="H165" i="29"/>
  <c r="H166" i="29"/>
  <c r="H167" i="29"/>
  <c r="H168" i="29"/>
  <c r="H169" i="29"/>
  <c r="H170" i="29"/>
  <c r="H171" i="29"/>
  <c r="H172" i="29"/>
  <c r="H173" i="29"/>
  <c r="H174" i="29"/>
  <c r="H175" i="29"/>
  <c r="H176" i="29"/>
  <c r="H177" i="29"/>
  <c r="H178" i="29"/>
  <c r="H179" i="29"/>
  <c r="H180" i="29"/>
  <c r="H181" i="29"/>
  <c r="H182" i="29"/>
  <c r="H183" i="29"/>
  <c r="H184" i="29"/>
  <c r="H185" i="29"/>
  <c r="H186" i="29"/>
  <c r="H187" i="29"/>
  <c r="H188" i="29"/>
  <c r="H189" i="29"/>
  <c r="H190" i="29"/>
  <c r="H191" i="29"/>
  <c r="H192" i="29"/>
  <c r="H193" i="29"/>
  <c r="H194" i="29"/>
  <c r="H195" i="29"/>
  <c r="H196" i="29"/>
  <c r="H197" i="29"/>
  <c r="H198" i="29"/>
  <c r="H199" i="29"/>
  <c r="H200" i="29"/>
  <c r="H201" i="29"/>
  <c r="H202" i="29"/>
  <c r="H203" i="29"/>
  <c r="H204" i="29"/>
  <c r="H205" i="29"/>
  <c r="H206" i="29"/>
  <c r="H207" i="29"/>
  <c r="H208" i="29"/>
  <c r="H209" i="29"/>
  <c r="H210" i="29"/>
  <c r="H211" i="29"/>
  <c r="H212" i="29"/>
  <c r="H213" i="29"/>
  <c r="H214" i="29"/>
  <c r="H215" i="29"/>
  <c r="H216" i="29"/>
  <c r="H217" i="29"/>
  <c r="H218" i="29"/>
  <c r="H219" i="29"/>
  <c r="H220" i="29"/>
  <c r="H221" i="29"/>
  <c r="H222" i="29"/>
  <c r="H223" i="29"/>
  <c r="H224" i="29"/>
  <c r="H225" i="29"/>
  <c r="H226" i="29"/>
  <c r="H227" i="29"/>
  <c r="H228" i="29"/>
  <c r="H229" i="29"/>
  <c r="H230" i="29"/>
  <c r="H231" i="29"/>
  <c r="H232" i="29"/>
  <c r="H233" i="29"/>
  <c r="H234" i="29"/>
  <c r="H235" i="29"/>
  <c r="H236" i="29"/>
  <c r="H237" i="29"/>
  <c r="H238" i="29"/>
  <c r="H239" i="29"/>
  <c r="H240" i="29"/>
  <c r="H241" i="29"/>
  <c r="H242" i="29"/>
  <c r="H243" i="29"/>
  <c r="H244" i="29"/>
  <c r="H245" i="29"/>
  <c r="H246" i="29"/>
  <c r="H247" i="29"/>
  <c r="H248" i="29"/>
  <c r="H249" i="29"/>
  <c r="H250" i="29"/>
  <c r="H251" i="29"/>
  <c r="H252" i="29"/>
  <c r="H253" i="29"/>
  <c r="H254" i="29"/>
  <c r="H255" i="29"/>
  <c r="H256" i="29"/>
  <c r="H257" i="29"/>
  <c r="H258" i="29"/>
  <c r="H259" i="29"/>
  <c r="H260" i="29"/>
  <c r="H261" i="29"/>
  <c r="H262" i="29"/>
  <c r="H263" i="29"/>
  <c r="H264" i="29"/>
  <c r="H265" i="29"/>
  <c r="H266" i="29"/>
  <c r="H267" i="29"/>
  <c r="H268" i="29"/>
  <c r="H269" i="29"/>
  <c r="H270" i="29"/>
  <c r="H271" i="29"/>
  <c r="H272" i="29"/>
  <c r="H273" i="29"/>
  <c r="H274" i="29"/>
  <c r="H275" i="29"/>
  <c r="H276" i="29"/>
  <c r="H277" i="29"/>
  <c r="H278" i="29"/>
  <c r="H279" i="29"/>
  <c r="H280" i="29"/>
  <c r="H281" i="29"/>
  <c r="H282" i="29"/>
  <c r="H283" i="29"/>
  <c r="H284" i="29"/>
  <c r="H285" i="29"/>
  <c r="H286" i="29"/>
  <c r="H287" i="29"/>
  <c r="H288" i="29"/>
  <c r="H289" i="29"/>
  <c r="H290" i="29"/>
  <c r="H291" i="29"/>
  <c r="H292" i="29"/>
  <c r="H293" i="29"/>
  <c r="H294" i="29"/>
  <c r="H295" i="29"/>
  <c r="H296" i="29"/>
  <c r="H297" i="29"/>
  <c r="H298" i="29"/>
  <c r="H299" i="29"/>
  <c r="H300" i="29"/>
  <c r="H301" i="29"/>
  <c r="H302" i="29"/>
  <c r="H303" i="29"/>
  <c r="H304" i="29"/>
  <c r="H305" i="29"/>
  <c r="H306" i="29"/>
  <c r="H307" i="29"/>
  <c r="H308" i="29"/>
  <c r="H309" i="29"/>
  <c r="H310" i="29"/>
  <c r="H311" i="29"/>
  <c r="H312" i="29"/>
  <c r="H313" i="29"/>
  <c r="H314" i="29"/>
  <c r="H315" i="29"/>
  <c r="H316" i="29"/>
  <c r="H317" i="29"/>
  <c r="H318" i="29"/>
  <c r="H319" i="29"/>
  <c r="H320" i="29"/>
  <c r="H321" i="29"/>
  <c r="H322" i="29"/>
  <c r="H323" i="29"/>
  <c r="H324" i="29"/>
  <c r="H325" i="29"/>
  <c r="H326" i="29"/>
  <c r="H327" i="29"/>
  <c r="H328" i="29"/>
  <c r="H329" i="29"/>
  <c r="H330" i="29"/>
  <c r="H331" i="29"/>
  <c r="H332" i="29"/>
  <c r="H333" i="29"/>
  <c r="H334" i="29"/>
  <c r="H335" i="29"/>
  <c r="H336" i="29"/>
  <c r="H337" i="29"/>
  <c r="H338" i="29"/>
  <c r="H339" i="29"/>
  <c r="H340" i="29"/>
  <c r="H341" i="29"/>
  <c r="H342" i="29"/>
  <c r="H343" i="29"/>
  <c r="H344" i="29"/>
  <c r="H345" i="29"/>
  <c r="H346" i="29"/>
  <c r="H347" i="29"/>
  <c r="H348" i="29"/>
  <c r="H349" i="29"/>
  <c r="H350" i="29"/>
  <c r="H351" i="29"/>
  <c r="H352" i="29"/>
  <c r="H353" i="29"/>
  <c r="H354" i="29"/>
  <c r="H355" i="29"/>
  <c r="H356" i="29"/>
  <c r="H357" i="29"/>
  <c r="H358" i="29"/>
  <c r="H359" i="29"/>
  <c r="H360" i="29"/>
  <c r="H361" i="29"/>
  <c r="H362" i="29"/>
  <c r="H363" i="29"/>
  <c r="H364" i="29"/>
  <c r="H365" i="29"/>
  <c r="H366" i="29"/>
  <c r="H367" i="29"/>
  <c r="H368" i="29"/>
  <c r="H369" i="29"/>
  <c r="H370" i="29"/>
  <c r="H371" i="29"/>
  <c r="H372" i="29"/>
  <c r="H373" i="29"/>
  <c r="H374" i="29"/>
  <c r="H375" i="29"/>
  <c r="H376" i="29"/>
  <c r="H377" i="29"/>
  <c r="H378" i="29"/>
  <c r="H379" i="29"/>
  <c r="H380" i="29"/>
  <c r="H381" i="29"/>
  <c r="H382" i="29"/>
  <c r="H383" i="29"/>
  <c r="H384" i="29"/>
  <c r="H385" i="29"/>
  <c r="H386" i="29"/>
  <c r="H387" i="29"/>
  <c r="H388" i="29"/>
  <c r="H389" i="29"/>
  <c r="H390" i="29"/>
  <c r="H391" i="29"/>
  <c r="H392" i="29"/>
  <c r="H393" i="29"/>
  <c r="H394" i="29"/>
  <c r="H395" i="29"/>
  <c r="H396" i="29"/>
  <c r="H397" i="29"/>
  <c r="H398" i="29"/>
  <c r="H399" i="29"/>
  <c r="H400" i="29"/>
  <c r="H401" i="29"/>
  <c r="H402" i="29"/>
  <c r="H403" i="29"/>
  <c r="H404" i="29"/>
  <c r="H405" i="29"/>
  <c r="H406" i="29"/>
  <c r="H407" i="29"/>
  <c r="H408" i="29"/>
  <c r="H409" i="29"/>
  <c r="H410" i="29"/>
  <c r="H411" i="29"/>
  <c r="H412" i="29"/>
  <c r="H413" i="29"/>
  <c r="H414" i="29"/>
  <c r="H415" i="29"/>
  <c r="H416" i="29"/>
  <c r="H417" i="29"/>
  <c r="H418" i="29"/>
  <c r="H419" i="29"/>
  <c r="H420" i="29"/>
  <c r="H421" i="29"/>
  <c r="H422" i="29"/>
  <c r="H423" i="29"/>
  <c r="H424" i="29"/>
  <c r="H425" i="29"/>
  <c r="H426" i="29"/>
  <c r="H427" i="29"/>
  <c r="H428" i="29"/>
  <c r="H429" i="29"/>
  <c r="H430" i="29"/>
  <c r="H431" i="29"/>
  <c r="H432" i="29"/>
  <c r="H433" i="29"/>
  <c r="H434" i="29"/>
  <c r="H435" i="29"/>
  <c r="H436" i="29"/>
  <c r="H437" i="29"/>
  <c r="H438" i="29"/>
  <c r="H439" i="29"/>
  <c r="H440" i="29"/>
  <c r="H441" i="29"/>
  <c r="H442" i="29"/>
  <c r="H443" i="29"/>
  <c r="H444" i="29"/>
  <c r="H445" i="29"/>
  <c r="H446" i="29"/>
  <c r="H447" i="29"/>
  <c r="H448" i="29"/>
  <c r="H449" i="29"/>
  <c r="H450" i="29"/>
  <c r="H451" i="29"/>
  <c r="H452" i="29"/>
  <c r="H453" i="29"/>
  <c r="H454" i="29"/>
  <c r="H455" i="29"/>
  <c r="H456" i="29"/>
  <c r="H457" i="29"/>
  <c r="H458" i="29"/>
  <c r="H459" i="29"/>
  <c r="H460" i="29"/>
  <c r="H461" i="29"/>
  <c r="H462" i="29"/>
  <c r="H463" i="29"/>
  <c r="H464" i="29"/>
  <c r="H465" i="29"/>
  <c r="H466" i="29"/>
  <c r="H467" i="29"/>
  <c r="H468" i="29"/>
  <c r="H469" i="29"/>
  <c r="H470" i="29"/>
  <c r="H471" i="29"/>
  <c r="H472" i="29"/>
  <c r="H473" i="29"/>
  <c r="H474" i="29"/>
  <c r="H475" i="29"/>
  <c r="H476" i="29"/>
  <c r="H477" i="29"/>
  <c r="H478" i="29"/>
  <c r="H479" i="29"/>
  <c r="H480" i="29"/>
  <c r="H481" i="29"/>
  <c r="H482" i="29"/>
  <c r="H483" i="29"/>
  <c r="H484" i="29"/>
  <c r="H485" i="29"/>
  <c r="H486" i="29"/>
  <c r="H487" i="29"/>
  <c r="H488" i="29"/>
  <c r="H489" i="29"/>
  <c r="H490" i="29"/>
  <c r="H491" i="29"/>
  <c r="H492" i="29"/>
  <c r="H493" i="29"/>
  <c r="H494" i="29"/>
  <c r="H495" i="29"/>
  <c r="H496" i="29"/>
  <c r="H497" i="29"/>
  <c r="H498" i="29"/>
  <c r="H499" i="29"/>
  <c r="H500" i="29"/>
  <c r="H501" i="29"/>
  <c r="H502" i="29"/>
  <c r="H503" i="29"/>
  <c r="H504" i="29"/>
  <c r="H505" i="29"/>
  <c r="H506" i="29"/>
  <c r="H507" i="29"/>
  <c r="H508" i="29"/>
  <c r="H509" i="29"/>
  <c r="H510" i="29"/>
  <c r="H511" i="29"/>
  <c r="H512" i="29"/>
  <c r="H513" i="29"/>
  <c r="H514" i="29"/>
  <c r="H515" i="29"/>
  <c r="H516" i="29"/>
  <c r="H517" i="29"/>
  <c r="H518" i="29"/>
  <c r="H519" i="29"/>
  <c r="H520" i="29"/>
  <c r="H521" i="29"/>
  <c r="H522" i="29"/>
  <c r="H523" i="29"/>
  <c r="H524" i="29"/>
  <c r="H525" i="29"/>
  <c r="H526" i="29"/>
  <c r="H527" i="29"/>
  <c r="H528" i="29"/>
  <c r="H529" i="29"/>
  <c r="H530" i="29"/>
  <c r="H531" i="29"/>
  <c r="H532" i="29"/>
  <c r="H533" i="29"/>
  <c r="H534" i="29"/>
  <c r="H535" i="29"/>
  <c r="H536" i="29"/>
  <c r="H537" i="29"/>
  <c r="H538" i="29"/>
  <c r="H539" i="29"/>
  <c r="H540" i="29"/>
  <c r="H541" i="29"/>
  <c r="H542" i="29"/>
  <c r="H543" i="29"/>
  <c r="H544" i="29"/>
  <c r="H545" i="29"/>
  <c r="H546" i="29"/>
  <c r="H547" i="29"/>
  <c r="H548" i="29"/>
  <c r="H549" i="29"/>
  <c r="H550" i="29"/>
  <c r="H551" i="29"/>
  <c r="H552" i="29"/>
  <c r="H553" i="29"/>
  <c r="H554" i="29"/>
  <c r="H555" i="29"/>
  <c r="H556" i="29"/>
  <c r="H557" i="29"/>
  <c r="H558" i="29"/>
  <c r="H559" i="29"/>
  <c r="H560" i="29"/>
  <c r="H561" i="29"/>
  <c r="H562" i="29"/>
  <c r="H563" i="29"/>
  <c r="H564" i="29"/>
  <c r="H565" i="29"/>
  <c r="H566" i="29"/>
  <c r="H567" i="29"/>
  <c r="H568" i="29"/>
  <c r="H569" i="29"/>
  <c r="H570" i="29"/>
  <c r="H571" i="29"/>
  <c r="H572" i="29"/>
  <c r="H573" i="29"/>
  <c r="H574" i="29"/>
  <c r="H575" i="29"/>
  <c r="H576" i="29"/>
  <c r="H577" i="29"/>
  <c r="H578" i="29"/>
  <c r="H579" i="29"/>
  <c r="H580" i="29"/>
  <c r="H581" i="29"/>
  <c r="H582" i="29"/>
  <c r="H583" i="29"/>
  <c r="H584" i="29"/>
  <c r="H585" i="29"/>
  <c r="H586" i="29"/>
  <c r="H587" i="29"/>
  <c r="H588" i="29"/>
  <c r="H589" i="29"/>
  <c r="H590" i="29"/>
  <c r="H591" i="29"/>
  <c r="H592" i="29"/>
  <c r="H593" i="29"/>
  <c r="H594" i="29"/>
  <c r="H595" i="29"/>
  <c r="H596" i="29"/>
  <c r="H597" i="29"/>
  <c r="H598" i="29"/>
  <c r="H599" i="29"/>
  <c r="H600" i="29"/>
  <c r="H601" i="29"/>
  <c r="H602" i="29"/>
  <c r="H603" i="29"/>
  <c r="H604" i="29"/>
  <c r="H605" i="29"/>
  <c r="H606" i="29"/>
  <c r="H607" i="29"/>
  <c r="H608" i="29"/>
  <c r="H609" i="29"/>
  <c r="H610" i="29"/>
  <c r="H611" i="29"/>
  <c r="H612" i="29"/>
  <c r="H613" i="29"/>
  <c r="H614" i="29"/>
  <c r="H615" i="29"/>
  <c r="H616" i="29"/>
  <c r="H617" i="29"/>
  <c r="H618" i="29"/>
  <c r="H619" i="29"/>
  <c r="H620" i="29"/>
  <c r="H621" i="29"/>
  <c r="H622" i="29"/>
  <c r="H623" i="29"/>
  <c r="H624" i="29"/>
  <c r="H625" i="29"/>
  <c r="H626" i="29"/>
  <c r="H627" i="29"/>
  <c r="H628" i="29"/>
  <c r="H629" i="29"/>
  <c r="H630" i="29"/>
  <c r="H631" i="29"/>
  <c r="H632" i="29"/>
  <c r="H633" i="29"/>
  <c r="H634" i="29"/>
  <c r="H635" i="29"/>
  <c r="H636" i="29"/>
  <c r="H637" i="29"/>
  <c r="H638" i="29"/>
  <c r="H639" i="29"/>
  <c r="H640" i="29"/>
  <c r="H641" i="29"/>
  <c r="H642" i="29"/>
  <c r="H643" i="29"/>
  <c r="H644" i="29"/>
  <c r="H645" i="29"/>
  <c r="H646" i="29"/>
  <c r="H647" i="29"/>
  <c r="H648" i="29"/>
  <c r="H649" i="29"/>
  <c r="H650" i="29"/>
  <c r="H651" i="29"/>
  <c r="H652" i="29"/>
  <c r="H653" i="29"/>
  <c r="H654" i="29"/>
  <c r="H655" i="29"/>
  <c r="H656" i="29"/>
  <c r="H657" i="29"/>
  <c r="H658" i="29"/>
  <c r="H659" i="29"/>
  <c r="H660" i="29"/>
  <c r="H661" i="29"/>
  <c r="H662" i="29"/>
  <c r="H663" i="29"/>
  <c r="H664" i="29"/>
  <c r="H665" i="29"/>
  <c r="H666" i="29"/>
  <c r="H667" i="29"/>
  <c r="H668" i="29"/>
  <c r="H669" i="29"/>
  <c r="H670" i="29"/>
  <c r="H671" i="29"/>
  <c r="H672" i="29"/>
  <c r="H673" i="29"/>
  <c r="H674" i="29"/>
  <c r="H675" i="29"/>
  <c r="H676" i="29"/>
  <c r="H677" i="29"/>
  <c r="H678" i="29"/>
  <c r="H679" i="29"/>
  <c r="H680" i="29"/>
  <c r="H681" i="29"/>
  <c r="H682" i="29"/>
  <c r="H683" i="29"/>
  <c r="H684" i="29"/>
  <c r="H685" i="29"/>
  <c r="H686" i="29"/>
  <c r="H687" i="29"/>
  <c r="H688" i="29"/>
  <c r="H689" i="29"/>
  <c r="H690" i="29"/>
  <c r="H691" i="29"/>
  <c r="H692" i="29"/>
  <c r="H693" i="29"/>
  <c r="H694" i="29"/>
  <c r="H695" i="29"/>
  <c r="H696" i="29"/>
  <c r="H697" i="29"/>
  <c r="H698" i="29"/>
  <c r="H699" i="29"/>
  <c r="H700" i="29"/>
  <c r="H701" i="29"/>
  <c r="H702" i="29"/>
  <c r="H703" i="29"/>
  <c r="H704" i="29"/>
  <c r="H705" i="29"/>
  <c r="H706" i="29"/>
  <c r="H707" i="29"/>
  <c r="H708" i="29"/>
  <c r="H709" i="29"/>
  <c r="H710" i="29"/>
  <c r="H711" i="29"/>
  <c r="H712" i="29"/>
  <c r="H713" i="29"/>
  <c r="H714" i="29"/>
  <c r="H715" i="29"/>
  <c r="H716" i="29"/>
  <c r="H717" i="29"/>
  <c r="H718" i="29"/>
  <c r="H719" i="29"/>
  <c r="H720" i="29"/>
  <c r="H721" i="29"/>
  <c r="H722" i="29"/>
  <c r="H723" i="29"/>
  <c r="H724" i="29"/>
  <c r="H725" i="29"/>
  <c r="H726" i="29"/>
  <c r="H727" i="29"/>
  <c r="H728" i="29"/>
  <c r="H729" i="29"/>
  <c r="H730" i="29"/>
  <c r="H731" i="29"/>
  <c r="H732" i="29"/>
  <c r="H733" i="29"/>
  <c r="H734" i="29"/>
  <c r="H735" i="29"/>
  <c r="H736" i="29"/>
  <c r="H737" i="29"/>
  <c r="H738" i="29"/>
  <c r="H739" i="29"/>
  <c r="H740" i="29"/>
  <c r="H741" i="29"/>
  <c r="H742" i="29"/>
  <c r="H743" i="29"/>
  <c r="H744" i="29"/>
  <c r="H745" i="29"/>
  <c r="H746" i="29"/>
  <c r="H747" i="29"/>
  <c r="H748" i="29"/>
  <c r="H749" i="29"/>
  <c r="H750" i="29"/>
  <c r="H751" i="29"/>
  <c r="H752" i="29"/>
  <c r="H753" i="29"/>
  <c r="H754" i="29"/>
  <c r="H755" i="29"/>
  <c r="H756" i="29"/>
  <c r="H757" i="29"/>
  <c r="H758" i="29"/>
  <c r="H759" i="29"/>
  <c r="H760" i="29"/>
  <c r="H761" i="29"/>
  <c r="H762" i="29"/>
  <c r="H763" i="29"/>
  <c r="H764" i="29"/>
  <c r="H765" i="29"/>
  <c r="H766" i="29"/>
  <c r="H767" i="29"/>
  <c r="H768" i="29"/>
  <c r="H769" i="29"/>
  <c r="H770" i="29"/>
  <c r="H771" i="29"/>
  <c r="H772" i="29"/>
  <c r="H773" i="29"/>
  <c r="H774" i="29"/>
  <c r="H775" i="29"/>
  <c r="H776" i="29"/>
  <c r="H777" i="29"/>
  <c r="H778" i="29"/>
  <c r="H779" i="29"/>
  <c r="H780" i="29"/>
  <c r="H781" i="29"/>
  <c r="H782" i="29"/>
  <c r="H783" i="29"/>
  <c r="H784" i="29"/>
  <c r="H785" i="29"/>
  <c r="H786" i="29"/>
  <c r="H787" i="29"/>
  <c r="H788" i="29"/>
  <c r="H789" i="29"/>
  <c r="H790" i="29"/>
  <c r="H791" i="29"/>
  <c r="H792" i="29"/>
  <c r="H793" i="29"/>
  <c r="H794" i="29"/>
  <c r="H795" i="29"/>
  <c r="H796" i="29"/>
  <c r="H797" i="29"/>
  <c r="H798" i="29"/>
  <c r="H799" i="29"/>
  <c r="H800" i="29"/>
  <c r="H801" i="29"/>
  <c r="H802" i="29"/>
  <c r="H803" i="29"/>
  <c r="H804" i="29"/>
  <c r="H805" i="29"/>
  <c r="H806" i="29"/>
  <c r="H807" i="29"/>
  <c r="H808" i="29"/>
  <c r="H809" i="29"/>
  <c r="H810" i="29"/>
  <c r="H811" i="29"/>
  <c r="H812" i="29"/>
  <c r="H813" i="29"/>
  <c r="J4" i="29"/>
  <c r="J5" i="29"/>
  <c r="J6" i="29"/>
  <c r="J7" i="29"/>
  <c r="J8" i="29"/>
  <c r="J9" i="29"/>
  <c r="J10" i="29"/>
  <c r="J11" i="29"/>
  <c r="J12" i="29"/>
  <c r="J13" i="29"/>
  <c r="J14" i="29"/>
  <c r="J15" i="29"/>
  <c r="J16" i="29"/>
  <c r="J17" i="29"/>
  <c r="J18" i="29"/>
  <c r="J19" i="29"/>
  <c r="J20" i="29"/>
  <c r="J21" i="29"/>
  <c r="J22" i="29"/>
  <c r="J23" i="29"/>
  <c r="J24" i="29"/>
  <c r="J25" i="29"/>
  <c r="J26" i="29"/>
  <c r="J27" i="29"/>
  <c r="J28" i="29"/>
  <c r="J29" i="29"/>
  <c r="J30" i="29"/>
  <c r="J31" i="29"/>
  <c r="J32" i="29"/>
  <c r="J33" i="29"/>
  <c r="J34" i="29"/>
  <c r="J35" i="29"/>
  <c r="J36" i="29"/>
  <c r="J37" i="29"/>
  <c r="J38" i="29"/>
  <c r="J39" i="29"/>
  <c r="J40" i="29"/>
  <c r="J41" i="29"/>
  <c r="J42" i="29"/>
  <c r="J43" i="29"/>
  <c r="J44" i="29"/>
  <c r="J45" i="29"/>
  <c r="J46" i="29"/>
  <c r="J47" i="29"/>
  <c r="J48" i="29"/>
  <c r="J49" i="29"/>
  <c r="J50" i="29"/>
  <c r="J51" i="29"/>
  <c r="J52" i="29"/>
  <c r="J53" i="29"/>
  <c r="J54" i="29"/>
  <c r="J55" i="29"/>
  <c r="J56" i="29"/>
  <c r="J57" i="29"/>
  <c r="J58" i="29"/>
  <c r="J59" i="29"/>
  <c r="J60" i="29"/>
  <c r="J61" i="29"/>
  <c r="J62" i="29"/>
  <c r="J63" i="29"/>
  <c r="J64" i="29"/>
  <c r="J65" i="29"/>
  <c r="J66" i="29"/>
  <c r="J67" i="29"/>
  <c r="J68" i="29"/>
  <c r="J69" i="29"/>
  <c r="J70" i="29"/>
  <c r="J71" i="29"/>
  <c r="J72" i="29"/>
  <c r="J73" i="29"/>
  <c r="J74" i="29"/>
  <c r="J75" i="29"/>
  <c r="J76" i="29"/>
  <c r="J77" i="29"/>
  <c r="J78" i="29"/>
  <c r="J79" i="29"/>
  <c r="J80" i="29"/>
  <c r="J81" i="29"/>
  <c r="J82" i="29"/>
  <c r="J83" i="29"/>
  <c r="J84" i="29"/>
  <c r="J85" i="29"/>
  <c r="J86" i="29"/>
  <c r="J87" i="29"/>
  <c r="J88" i="29"/>
  <c r="J89" i="29"/>
  <c r="J90" i="29"/>
  <c r="J91" i="29"/>
  <c r="J92" i="29"/>
  <c r="J93" i="29"/>
  <c r="J94" i="29"/>
  <c r="J95" i="29"/>
  <c r="J96" i="29"/>
  <c r="J97" i="29"/>
  <c r="J98" i="29"/>
  <c r="J99" i="29"/>
  <c r="J100" i="29"/>
  <c r="J101" i="29"/>
  <c r="J102" i="29"/>
  <c r="J103" i="29"/>
  <c r="J104" i="29"/>
  <c r="J105" i="29"/>
  <c r="J106" i="29"/>
  <c r="J107" i="29"/>
  <c r="J108" i="29"/>
  <c r="J109" i="29"/>
  <c r="J110" i="29"/>
  <c r="J111" i="29"/>
  <c r="J112" i="29"/>
  <c r="J113" i="29"/>
  <c r="J114" i="29"/>
  <c r="J115" i="29"/>
  <c r="J116" i="29"/>
  <c r="J117" i="29"/>
  <c r="J118" i="29"/>
  <c r="J119" i="29"/>
  <c r="J120" i="29"/>
  <c r="J121" i="29"/>
  <c r="J122" i="29"/>
  <c r="J123" i="29"/>
  <c r="J124" i="29"/>
  <c r="J125" i="29"/>
  <c r="J126" i="29"/>
  <c r="J127" i="29"/>
  <c r="J128" i="29"/>
  <c r="J129" i="29"/>
  <c r="J130" i="29"/>
  <c r="J131" i="29"/>
  <c r="J132" i="29"/>
  <c r="J133" i="29"/>
  <c r="J134" i="29"/>
  <c r="J135" i="29"/>
  <c r="J136" i="29"/>
  <c r="J137" i="29"/>
  <c r="J138" i="29"/>
  <c r="J139" i="29"/>
  <c r="J140" i="29"/>
  <c r="J141" i="29"/>
  <c r="J142" i="29"/>
  <c r="J143" i="29"/>
  <c r="J144" i="29"/>
  <c r="J145" i="29"/>
  <c r="J146" i="29"/>
  <c r="J147" i="29"/>
  <c r="J148" i="29"/>
  <c r="J149" i="29"/>
  <c r="J150" i="29"/>
  <c r="J151" i="29"/>
  <c r="J152" i="29"/>
  <c r="J153" i="29"/>
  <c r="J154" i="29"/>
  <c r="J155" i="29"/>
  <c r="J156" i="29"/>
  <c r="J157" i="29"/>
  <c r="J158" i="29"/>
  <c r="J159" i="29"/>
  <c r="J160" i="29"/>
  <c r="J161" i="29"/>
  <c r="J162" i="29"/>
  <c r="J163" i="29"/>
  <c r="J164" i="29"/>
  <c r="J165" i="29"/>
  <c r="J166" i="29"/>
  <c r="J167" i="29"/>
  <c r="J168" i="29"/>
  <c r="J169" i="29"/>
  <c r="J170" i="29"/>
  <c r="J171" i="29"/>
  <c r="J172" i="29"/>
  <c r="J173" i="29"/>
  <c r="J174" i="29"/>
  <c r="J175" i="29"/>
  <c r="J176" i="29"/>
  <c r="J177" i="29"/>
  <c r="J178" i="29"/>
  <c r="J179" i="29"/>
  <c r="J180" i="29"/>
  <c r="J181" i="29"/>
  <c r="J182" i="29"/>
  <c r="J183" i="29"/>
  <c r="J184" i="29"/>
  <c r="J185" i="29"/>
  <c r="J186" i="29"/>
  <c r="J187" i="29"/>
  <c r="J188" i="29"/>
  <c r="J189" i="29"/>
  <c r="J190" i="29"/>
  <c r="J191" i="29"/>
  <c r="J192" i="29"/>
  <c r="J193" i="29"/>
  <c r="J194" i="29"/>
  <c r="J195" i="29"/>
  <c r="J196" i="29"/>
  <c r="J197" i="29"/>
  <c r="J198" i="29"/>
  <c r="J199" i="29"/>
  <c r="J200" i="29"/>
  <c r="J201" i="29"/>
  <c r="J202" i="29"/>
  <c r="J203" i="29"/>
  <c r="J204" i="29"/>
  <c r="J205" i="29"/>
  <c r="J206" i="29"/>
  <c r="J207" i="29"/>
  <c r="J208" i="29"/>
  <c r="J209" i="29"/>
  <c r="J210" i="29"/>
  <c r="J211" i="29"/>
  <c r="J212" i="29"/>
  <c r="J213" i="29"/>
  <c r="J214" i="29"/>
  <c r="J215" i="29"/>
  <c r="J216" i="29"/>
  <c r="J217" i="29"/>
  <c r="J218" i="29"/>
  <c r="J219" i="29"/>
  <c r="J220" i="29"/>
  <c r="J221" i="29"/>
  <c r="J222" i="29"/>
  <c r="J223" i="29"/>
  <c r="J224" i="29"/>
  <c r="J225" i="29"/>
  <c r="J226" i="29"/>
  <c r="J227" i="29"/>
  <c r="J228" i="29"/>
  <c r="J229" i="29"/>
  <c r="J230" i="29"/>
  <c r="J231" i="29"/>
  <c r="J232" i="29"/>
  <c r="J233" i="29"/>
  <c r="J234" i="29"/>
  <c r="J235" i="29"/>
  <c r="J236" i="29"/>
  <c r="J237" i="29"/>
  <c r="J238" i="29"/>
  <c r="J239" i="29"/>
  <c r="J240" i="29"/>
  <c r="J241" i="29"/>
  <c r="J242" i="29"/>
  <c r="J243" i="29"/>
  <c r="J244" i="29"/>
  <c r="J245" i="29"/>
  <c r="J246" i="29"/>
  <c r="J247" i="29"/>
  <c r="J248" i="29"/>
  <c r="J249" i="29"/>
  <c r="J250" i="29"/>
  <c r="J251" i="29"/>
  <c r="J252" i="29"/>
  <c r="J253" i="29"/>
  <c r="J254" i="29"/>
  <c r="J255" i="29"/>
  <c r="J256" i="29"/>
  <c r="J257" i="29"/>
  <c r="J258" i="29"/>
  <c r="J259" i="29"/>
  <c r="J260" i="29"/>
  <c r="J261" i="29"/>
  <c r="J262" i="29"/>
  <c r="J263" i="29"/>
  <c r="J264" i="29"/>
  <c r="J265" i="29"/>
  <c r="J266" i="29"/>
  <c r="J267" i="29"/>
  <c r="J268" i="29"/>
  <c r="J269" i="29"/>
  <c r="J270" i="29"/>
  <c r="J271" i="29"/>
  <c r="J272" i="29"/>
  <c r="J273" i="29"/>
  <c r="J274" i="29"/>
  <c r="J275" i="29"/>
  <c r="J276" i="29"/>
  <c r="J277" i="29"/>
  <c r="J278" i="29"/>
  <c r="J279" i="29"/>
  <c r="J280" i="29"/>
  <c r="J281" i="29"/>
  <c r="J282" i="29"/>
  <c r="J283" i="29"/>
  <c r="J284" i="29"/>
  <c r="J285" i="29"/>
  <c r="J286" i="29"/>
  <c r="J287" i="29"/>
  <c r="J288" i="29"/>
  <c r="J289" i="29"/>
  <c r="J290" i="29"/>
  <c r="J291" i="29"/>
  <c r="J292" i="29"/>
  <c r="J293" i="29"/>
  <c r="J294" i="29"/>
  <c r="J295" i="29"/>
  <c r="J296" i="29"/>
  <c r="J297" i="29"/>
  <c r="J298" i="29"/>
  <c r="J299" i="29"/>
  <c r="J300" i="29"/>
  <c r="J301" i="29"/>
  <c r="J302" i="29"/>
  <c r="J303" i="29"/>
  <c r="J304" i="29"/>
  <c r="J305" i="29"/>
  <c r="J306" i="29"/>
  <c r="J307" i="29"/>
  <c r="J308" i="29"/>
  <c r="J309" i="29"/>
  <c r="J310" i="29"/>
  <c r="J311" i="29"/>
  <c r="J312" i="29"/>
  <c r="J313" i="29"/>
  <c r="J314" i="29"/>
  <c r="J315" i="29"/>
  <c r="J316" i="29"/>
  <c r="J317" i="29"/>
  <c r="J318" i="29"/>
  <c r="J319" i="29"/>
  <c r="J320" i="29"/>
  <c r="J321" i="29"/>
  <c r="J322" i="29"/>
  <c r="J323" i="29"/>
  <c r="J324" i="29"/>
  <c r="J325" i="29"/>
  <c r="J326" i="29"/>
  <c r="J327" i="29"/>
  <c r="J328" i="29"/>
  <c r="J329" i="29"/>
  <c r="J330" i="29"/>
  <c r="J331" i="29"/>
  <c r="J332" i="29"/>
  <c r="J333" i="29"/>
  <c r="J334" i="29"/>
  <c r="J335" i="29"/>
  <c r="J336" i="29"/>
  <c r="J337" i="29"/>
  <c r="J338" i="29"/>
  <c r="J339" i="29"/>
  <c r="J340" i="29"/>
  <c r="J341" i="29"/>
  <c r="J342" i="29"/>
  <c r="J343" i="29"/>
  <c r="J344" i="29"/>
  <c r="J345" i="29"/>
  <c r="J346" i="29"/>
  <c r="J347" i="29"/>
  <c r="J348" i="29"/>
  <c r="J349" i="29"/>
  <c r="J350" i="29"/>
  <c r="J351" i="29"/>
  <c r="J352" i="29"/>
  <c r="J353" i="29"/>
  <c r="J354" i="29"/>
  <c r="J355" i="29"/>
  <c r="J356" i="29"/>
  <c r="J357" i="29"/>
  <c r="J358" i="29"/>
  <c r="J359" i="29"/>
  <c r="J360" i="29"/>
  <c r="J361" i="29"/>
  <c r="J362" i="29"/>
  <c r="J363" i="29"/>
  <c r="J364" i="29"/>
  <c r="J365" i="29"/>
  <c r="J366" i="29"/>
  <c r="J367" i="29"/>
  <c r="J368" i="29"/>
  <c r="J369" i="29"/>
  <c r="J370" i="29"/>
  <c r="J371" i="29"/>
  <c r="J372" i="29"/>
  <c r="J373" i="29"/>
  <c r="J374" i="29"/>
  <c r="J375" i="29"/>
  <c r="J376" i="29"/>
  <c r="J377" i="29"/>
  <c r="J378" i="29"/>
  <c r="J379" i="29"/>
  <c r="J380" i="29"/>
  <c r="J381" i="29"/>
  <c r="J382" i="29"/>
  <c r="J383" i="29"/>
  <c r="J384" i="29"/>
  <c r="J385" i="29"/>
  <c r="J386" i="29"/>
  <c r="J387" i="29"/>
  <c r="J388" i="29"/>
  <c r="J389" i="29"/>
  <c r="J390" i="29"/>
  <c r="J391" i="29"/>
  <c r="J392" i="29"/>
  <c r="J393" i="29"/>
  <c r="J394" i="29"/>
  <c r="J395" i="29"/>
  <c r="J396" i="29"/>
  <c r="J397" i="29"/>
  <c r="J398" i="29"/>
  <c r="J399" i="29"/>
  <c r="J400" i="29"/>
  <c r="J401" i="29"/>
  <c r="J402" i="29"/>
  <c r="J403" i="29"/>
  <c r="J404" i="29"/>
  <c r="J405" i="29"/>
  <c r="J406" i="29"/>
  <c r="J407" i="29"/>
  <c r="J408" i="29"/>
  <c r="J409" i="29"/>
  <c r="J410" i="29"/>
  <c r="J411" i="29"/>
  <c r="J412" i="29"/>
  <c r="J413" i="29"/>
  <c r="J414" i="29"/>
  <c r="J415" i="29"/>
  <c r="J416" i="29"/>
  <c r="J417" i="29"/>
  <c r="J418" i="29"/>
  <c r="J419" i="29"/>
  <c r="J420" i="29"/>
  <c r="J421" i="29"/>
  <c r="J422" i="29"/>
  <c r="J423" i="29"/>
  <c r="J424" i="29"/>
  <c r="J425" i="29"/>
  <c r="J426" i="29"/>
  <c r="J427" i="29"/>
  <c r="J428" i="29"/>
  <c r="J429" i="29"/>
  <c r="J430" i="29"/>
  <c r="J431" i="29"/>
  <c r="J432" i="29"/>
  <c r="J433" i="29"/>
  <c r="J434" i="29"/>
  <c r="J435" i="29"/>
  <c r="J436" i="29"/>
  <c r="J437" i="29"/>
  <c r="J438" i="29"/>
  <c r="J439" i="29"/>
  <c r="J440" i="29"/>
  <c r="J441" i="29"/>
  <c r="J442" i="29"/>
  <c r="J443" i="29"/>
  <c r="J444" i="29"/>
  <c r="J445" i="29"/>
  <c r="J446" i="29"/>
  <c r="J447" i="29"/>
  <c r="J448" i="29"/>
  <c r="J449" i="29"/>
  <c r="J450" i="29"/>
  <c r="J451" i="29"/>
  <c r="J452" i="29"/>
  <c r="J453" i="29"/>
  <c r="J454" i="29"/>
  <c r="J455" i="29"/>
  <c r="J456" i="29"/>
  <c r="J457" i="29"/>
  <c r="J458" i="29"/>
  <c r="J459" i="29"/>
  <c r="J460" i="29"/>
  <c r="J461" i="29"/>
  <c r="J462" i="29"/>
  <c r="J463" i="29"/>
  <c r="J464" i="29"/>
  <c r="J465" i="29"/>
  <c r="J466" i="29"/>
  <c r="J467" i="29"/>
  <c r="J468" i="29"/>
  <c r="J469" i="29"/>
  <c r="J470" i="29"/>
  <c r="J471" i="29"/>
  <c r="J472" i="29"/>
  <c r="J473" i="29"/>
  <c r="J474" i="29"/>
  <c r="J475" i="29"/>
  <c r="J476" i="29"/>
  <c r="J477" i="29"/>
  <c r="J478" i="29"/>
  <c r="J479" i="29"/>
  <c r="J480" i="29"/>
  <c r="J481" i="29"/>
  <c r="J482" i="29"/>
  <c r="J483" i="29"/>
  <c r="J484" i="29"/>
  <c r="J485" i="29"/>
  <c r="J486" i="29"/>
  <c r="J487" i="29"/>
  <c r="J488" i="29"/>
  <c r="J489" i="29"/>
  <c r="J490" i="29"/>
  <c r="J491" i="29"/>
  <c r="J492" i="29"/>
  <c r="J493" i="29"/>
  <c r="J494" i="29"/>
  <c r="J495" i="29"/>
  <c r="J496" i="29"/>
  <c r="J497" i="29"/>
  <c r="J498" i="29"/>
  <c r="J499" i="29"/>
  <c r="J500" i="29"/>
  <c r="J501" i="29"/>
  <c r="J502" i="29"/>
  <c r="J503" i="29"/>
  <c r="J504" i="29"/>
  <c r="J505" i="29"/>
  <c r="J506" i="29"/>
  <c r="J507" i="29"/>
  <c r="J508" i="29"/>
  <c r="J509" i="29"/>
  <c r="J510" i="29"/>
  <c r="J511" i="29"/>
  <c r="J512" i="29"/>
  <c r="J513" i="29"/>
  <c r="J514" i="29"/>
  <c r="J515" i="29"/>
  <c r="J516" i="29"/>
  <c r="J517" i="29"/>
  <c r="J518" i="29"/>
  <c r="J519" i="29"/>
  <c r="J520" i="29"/>
  <c r="J521" i="29"/>
  <c r="J522" i="29"/>
  <c r="J523" i="29"/>
  <c r="J524" i="29"/>
  <c r="J525" i="29"/>
  <c r="J526" i="29"/>
  <c r="J527" i="29"/>
  <c r="J528" i="29"/>
  <c r="J529" i="29"/>
  <c r="J530" i="29"/>
  <c r="J531" i="29"/>
  <c r="J532" i="29"/>
  <c r="J533" i="29"/>
  <c r="J534" i="29"/>
  <c r="J535" i="29"/>
  <c r="J536" i="29"/>
  <c r="J537" i="29"/>
  <c r="J538" i="29"/>
  <c r="J539" i="29"/>
  <c r="J540" i="29"/>
  <c r="J541" i="29"/>
  <c r="J542" i="29"/>
  <c r="J543" i="29"/>
  <c r="J544" i="29"/>
  <c r="J545" i="29"/>
  <c r="J546" i="29"/>
  <c r="J547" i="29"/>
  <c r="J548" i="29"/>
  <c r="J549" i="29"/>
  <c r="J550" i="29"/>
  <c r="J551" i="29"/>
  <c r="J552" i="29"/>
  <c r="J553" i="29"/>
  <c r="J554" i="29"/>
  <c r="J555" i="29"/>
  <c r="J556" i="29"/>
  <c r="J557" i="29"/>
  <c r="J558" i="29"/>
  <c r="J559" i="29"/>
  <c r="J560" i="29"/>
  <c r="J561" i="29"/>
  <c r="J562" i="29"/>
  <c r="J563" i="29"/>
  <c r="J564" i="29"/>
  <c r="J565" i="29"/>
  <c r="J566" i="29"/>
  <c r="J567" i="29"/>
  <c r="J568" i="29"/>
  <c r="J569" i="29"/>
  <c r="J570" i="29"/>
  <c r="J571" i="29"/>
  <c r="J572" i="29"/>
  <c r="J573" i="29"/>
  <c r="J574" i="29"/>
  <c r="J575" i="29"/>
  <c r="J576" i="29"/>
  <c r="J577" i="29"/>
  <c r="J578" i="29"/>
  <c r="J579" i="29"/>
  <c r="J580" i="29"/>
  <c r="J581" i="29"/>
  <c r="J582" i="29"/>
  <c r="J583" i="29"/>
  <c r="J584" i="29"/>
  <c r="J585" i="29"/>
  <c r="J586" i="29"/>
  <c r="J587" i="29"/>
  <c r="J588" i="29"/>
  <c r="J589" i="29"/>
  <c r="J590" i="29"/>
  <c r="J591" i="29"/>
  <c r="J592" i="29"/>
  <c r="J593" i="29"/>
  <c r="J594" i="29"/>
  <c r="J595" i="29"/>
  <c r="J596" i="29"/>
  <c r="J597" i="29"/>
  <c r="J598" i="29"/>
  <c r="J599" i="29"/>
  <c r="J600" i="29"/>
  <c r="J601" i="29"/>
  <c r="J602" i="29"/>
  <c r="J603" i="29"/>
  <c r="J604" i="29"/>
  <c r="J605" i="29"/>
  <c r="J606" i="29"/>
  <c r="J607" i="29"/>
  <c r="J608" i="29"/>
  <c r="J609" i="29"/>
  <c r="J610" i="29"/>
  <c r="J611" i="29"/>
  <c r="J612" i="29"/>
  <c r="J613" i="29"/>
  <c r="J614" i="29"/>
  <c r="J615" i="29"/>
  <c r="J616" i="29"/>
  <c r="J617" i="29"/>
  <c r="J618" i="29"/>
  <c r="J619" i="29"/>
  <c r="J620" i="29"/>
  <c r="J621" i="29"/>
  <c r="J622" i="29"/>
  <c r="J623" i="29"/>
  <c r="J624" i="29"/>
  <c r="J625" i="29"/>
  <c r="J626" i="29"/>
  <c r="J627" i="29"/>
  <c r="J628" i="29"/>
  <c r="J629" i="29"/>
  <c r="J630" i="29"/>
  <c r="J631" i="29"/>
  <c r="J632" i="29"/>
  <c r="J633" i="29"/>
  <c r="J634" i="29"/>
  <c r="J635" i="29"/>
  <c r="J636" i="29"/>
  <c r="J637" i="29"/>
  <c r="J638" i="29"/>
  <c r="J639" i="29"/>
  <c r="J640" i="29"/>
  <c r="J641" i="29"/>
  <c r="J642" i="29"/>
  <c r="J643" i="29"/>
  <c r="J644" i="29"/>
  <c r="J645" i="29"/>
  <c r="J646" i="29"/>
  <c r="J647" i="29"/>
  <c r="J648" i="29"/>
  <c r="J649" i="29"/>
  <c r="J650" i="29"/>
  <c r="J651" i="29"/>
  <c r="J652" i="29"/>
  <c r="J653" i="29"/>
  <c r="J654" i="29"/>
  <c r="J655" i="29"/>
  <c r="J656" i="29"/>
  <c r="J657" i="29"/>
  <c r="J658" i="29"/>
  <c r="J659" i="29"/>
  <c r="J660" i="29"/>
  <c r="J661" i="29"/>
  <c r="J662" i="29"/>
  <c r="J663" i="29"/>
  <c r="J664" i="29"/>
  <c r="J665" i="29"/>
  <c r="J666" i="29"/>
  <c r="J667" i="29"/>
  <c r="J668" i="29"/>
  <c r="J669" i="29"/>
  <c r="J670" i="29"/>
  <c r="J671" i="29"/>
  <c r="J672" i="29"/>
  <c r="J673" i="29"/>
  <c r="J674" i="29"/>
  <c r="J675" i="29"/>
  <c r="J676" i="29"/>
  <c r="J677" i="29"/>
  <c r="J678" i="29"/>
  <c r="J679" i="29"/>
  <c r="J680" i="29"/>
  <c r="J681" i="29"/>
  <c r="J682" i="29"/>
  <c r="J683" i="29"/>
  <c r="J684" i="29"/>
  <c r="J685" i="29"/>
  <c r="J686" i="29"/>
  <c r="J687" i="29"/>
  <c r="J688" i="29"/>
  <c r="J689" i="29"/>
  <c r="J690" i="29"/>
  <c r="J691" i="29"/>
  <c r="J692" i="29"/>
  <c r="J693" i="29"/>
  <c r="J694" i="29"/>
  <c r="J695" i="29"/>
  <c r="J696" i="29"/>
  <c r="J697" i="29"/>
  <c r="J698" i="29"/>
  <c r="J699" i="29"/>
  <c r="J700" i="29"/>
  <c r="J701" i="29"/>
  <c r="J702" i="29"/>
  <c r="J703" i="29"/>
  <c r="J704" i="29"/>
  <c r="J705" i="29"/>
  <c r="J706" i="29"/>
  <c r="J707" i="29"/>
  <c r="J708" i="29"/>
  <c r="J709" i="29"/>
  <c r="J710" i="29"/>
  <c r="J711" i="29"/>
  <c r="J712" i="29"/>
  <c r="J713" i="29"/>
  <c r="J714" i="29"/>
  <c r="J715" i="29"/>
  <c r="J716" i="29"/>
  <c r="J717" i="29"/>
  <c r="J718" i="29"/>
  <c r="J719" i="29"/>
  <c r="J720" i="29"/>
  <c r="J721" i="29"/>
  <c r="J722" i="29"/>
  <c r="J723" i="29"/>
  <c r="J724" i="29"/>
  <c r="J725" i="29"/>
  <c r="J726" i="29"/>
  <c r="J727" i="29"/>
  <c r="J728" i="29"/>
  <c r="J729" i="29"/>
  <c r="J730" i="29"/>
  <c r="J731" i="29"/>
  <c r="J732" i="29"/>
  <c r="J733" i="29"/>
  <c r="J734" i="29"/>
  <c r="J735" i="29"/>
  <c r="J736" i="29"/>
  <c r="J737" i="29"/>
  <c r="J738" i="29"/>
  <c r="J739" i="29"/>
  <c r="J740" i="29"/>
  <c r="J741" i="29"/>
  <c r="J742" i="29"/>
  <c r="J743" i="29"/>
  <c r="J744" i="29"/>
  <c r="J745" i="29"/>
  <c r="J746" i="29"/>
  <c r="J747" i="29"/>
  <c r="J748" i="29"/>
  <c r="J749" i="29"/>
  <c r="J750" i="29"/>
  <c r="J751" i="29"/>
  <c r="J752" i="29"/>
  <c r="J753" i="29"/>
  <c r="J754" i="29"/>
  <c r="J755" i="29"/>
  <c r="J756" i="29"/>
  <c r="J757" i="29"/>
  <c r="J758" i="29"/>
  <c r="J759" i="29"/>
  <c r="J760" i="29"/>
  <c r="J761" i="29"/>
  <c r="J762" i="29"/>
  <c r="J763" i="29"/>
  <c r="J764" i="29"/>
  <c r="J765" i="29"/>
  <c r="J766" i="29"/>
  <c r="J767" i="29"/>
  <c r="J768" i="29"/>
  <c r="J769" i="29"/>
  <c r="J770" i="29"/>
  <c r="J771" i="29"/>
  <c r="J772" i="29"/>
  <c r="J773" i="29"/>
  <c r="J774" i="29"/>
  <c r="J775" i="29"/>
  <c r="J776" i="29"/>
  <c r="J777" i="29"/>
  <c r="J778" i="29"/>
  <c r="J779" i="29"/>
  <c r="J780" i="29"/>
  <c r="J781" i="29"/>
  <c r="J782" i="29"/>
  <c r="J783" i="29"/>
  <c r="J784" i="29"/>
  <c r="J785" i="29"/>
  <c r="J786" i="29"/>
  <c r="J787" i="29"/>
  <c r="J788" i="29"/>
  <c r="J789" i="29"/>
  <c r="J790" i="29"/>
  <c r="J791" i="29"/>
  <c r="J792" i="29"/>
  <c r="J793" i="29"/>
  <c r="J794" i="29"/>
  <c r="J795" i="29"/>
  <c r="J796" i="29"/>
  <c r="J797" i="29"/>
  <c r="J798" i="29"/>
  <c r="J799" i="29"/>
  <c r="J800" i="29"/>
  <c r="J801" i="29"/>
  <c r="J802" i="29"/>
  <c r="J803" i="29"/>
  <c r="J804" i="29"/>
  <c r="J805" i="29"/>
  <c r="J806" i="29"/>
  <c r="J807" i="29"/>
  <c r="J808" i="29"/>
  <c r="J809" i="29"/>
  <c r="J810" i="29"/>
  <c r="J811" i="29"/>
  <c r="J812" i="29"/>
  <c r="J813" i="29"/>
  <c r="C2" i="27" l="1"/>
  <c r="C2" i="26"/>
  <c r="C2" i="22"/>
  <c r="C9" i="19" s="1"/>
  <c r="C2" i="24"/>
  <c r="C10" i="19" s="1"/>
  <c r="C2" i="21"/>
  <c r="C8" i="19" s="1"/>
  <c r="C13" i="19" l="1"/>
  <c r="C12"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<sst xmlns="http://schemas.openxmlformats.org/spreadsheetml/2006/main" count="9922" uniqueCount="1339">
  <si>
    <t xml:space="preserve">Cliquez  pour choisir la langue &gt;&gt;&gt;  
Klik op de gele cel rechts en kies de taal &gt;&gt;&gt;  </t>
  </si>
  <si>
    <t>SP</t>
  </si>
  <si>
    <t xml:space="preserve">  &lt;&lt;&lt; Haga clic en la celda amarilla de la izquierda para ajustar el idioma.
  &lt;&lt;&lt; Select the yellow cell at the left to change the language.</t>
  </si>
  <si>
    <t>FR</t>
  </si>
  <si>
    <t>Haga clic en la celda amarilla de la izquierda para ajustar el idioma.</t>
  </si>
  <si>
    <t>NL</t>
  </si>
  <si>
    <t>Haga clic en la celda amarilla de la izquierda y elija la lengua deseada.</t>
  </si>
  <si>
    <t>EN</t>
  </si>
  <si>
    <t>A</t>
  </si>
  <si>
    <t>B</t>
  </si>
  <si>
    <t>C</t>
  </si>
  <si>
    <t>D</t>
  </si>
  <si>
    <t xml:space="preserve">Select the yellow cell B1 to the left, click on the arrow </t>
  </si>
  <si>
    <t xml:space="preserve">Sélectionnez la cellule jaune à gauche (B1), cliquez sur la flèche </t>
  </si>
  <si>
    <t xml:space="preserve">Seleccionar la celda amarilla B1 a la derecha, hacer clic en la flecha </t>
  </si>
  <si>
    <t xml:space="preserve">Klik op de gele cel links (B1), en vervolgens op het pijltje dat </t>
  </si>
  <si>
    <t>that appears next to the cell, and select the actor.</t>
  </si>
  <si>
    <t>qui apparaît à côté de la cellule, et sélectionnez l'acteur.</t>
  </si>
  <si>
    <t>que aparece junto a la celda, y seleccionar el actor.</t>
  </si>
  <si>
    <t>dan verschijnt, selecteer de organisatie uit de lijst.</t>
  </si>
  <si>
    <t xml:space="preserve">Then select the yellow cell B3 to the left, 
click on the arrow that appears next to the cell, 
scroll down as needed,
and select the outcome from the list.
</t>
  </si>
  <si>
    <t>Sélectionnez ensuite la cellule jaune B3, cliquez sur la flèche qui apparaît à côté de la cellule, faites défiler vers le haut si nécessaire, et choisissez le "outcome" dans la liste.</t>
  </si>
  <si>
    <t xml:space="preserve">A continuación, seleccionar la celda amarilla B3 de la derecha, 
Haga clic en la flecha que aparece junto a la celda, 
Desplácese hacia arriba si es necesario,
y elija el resultado de la lista.
</t>
  </si>
  <si>
    <t>Klik daarna op de cel B3, en opnieuw op het pijltje dat verschijnt,
en selecteer de gepaste outcome uit de lijst.</t>
  </si>
  <si>
    <t>Please select actor and outcome in cells B1 and B3</t>
  </si>
  <si>
    <t>on sheet "Overall score"</t>
  </si>
  <si>
    <t>Vul a.u.b. de gele cellen in: actor en outcome in</t>
  </si>
  <si>
    <t>op werkblad "Overall score"</t>
  </si>
  <si>
    <t>Veuillez bien remplir les cellules en jaune (acteur et "outcome")</t>
  </si>
  <si>
    <t>sur la feuille "Overall score"</t>
  </si>
  <si>
    <t>Por favor, seleccione actor y resultado en las celdas B1 y B3</t>
  </si>
  <si>
    <t>en la hoja "Overall score".</t>
  </si>
  <si>
    <t>-</t>
  </si>
  <si>
    <t>2022PSE.xlsx</t>
  </si>
  <si>
    <t>2022PSF.xlsx</t>
  </si>
  <si>
    <t>2022PSN.xlsx</t>
  </si>
  <si>
    <t>2022PSS.xlsx</t>
  </si>
  <si>
    <t>Introduction</t>
  </si>
  <si>
    <t>Inleiding</t>
  </si>
  <si>
    <t>Introducción</t>
  </si>
  <si>
    <t>Overall score</t>
  </si>
  <si>
    <t xml:space="preserve"> Score global</t>
  </si>
  <si>
    <t>Globale Score</t>
  </si>
  <si>
    <t>Puntuación global</t>
  </si>
  <si>
    <t>1. Efficiency</t>
  </si>
  <si>
    <t>1. Efficience</t>
  </si>
  <si>
    <t>1. Efficientie</t>
  </si>
  <si>
    <t>1. Eficiencia</t>
  </si>
  <si>
    <t>2. Effectiveness</t>
  </si>
  <si>
    <t>2. Efficacité</t>
  </si>
  <si>
    <t>2. Doeltreffendheid</t>
  </si>
  <si>
    <t>2. Eficacia</t>
  </si>
  <si>
    <t>3. Relevance</t>
  </si>
  <si>
    <t>3. Pertinence</t>
  </si>
  <si>
    <t>3. Relevantie</t>
  </si>
  <si>
    <t>3. Pertinencia</t>
  </si>
  <si>
    <t>4. Potential sustainability</t>
  </si>
  <si>
    <t>4. Durabilité potentielle</t>
  </si>
  <si>
    <t>4. Potentiële Duurzaamheid</t>
  </si>
  <si>
    <t>4. Sostenibilidad potencial</t>
  </si>
  <si>
    <t>5. Coherence</t>
  </si>
  <si>
    <t>5. Cohérence</t>
  </si>
  <si>
    <t>5. Coherentie</t>
  </si>
  <si>
    <t>5. Coherencia</t>
  </si>
  <si>
    <t>6. Transversal theme of gender</t>
  </si>
  <si>
    <t>6. Thème transversal genre</t>
  </si>
  <si>
    <t>6. Transversaal thema gender</t>
  </si>
  <si>
    <t>6. Asunto transversal género</t>
  </si>
  <si>
    <t>7. Transv. theme of environment</t>
  </si>
  <si>
    <t>7. Thème transversal environnem</t>
  </si>
  <si>
    <t>7. Transversaal thema milieu</t>
  </si>
  <si>
    <t>7. Asunto del medio ambiente</t>
  </si>
  <si>
    <t>formula</t>
  </si>
  <si>
    <t>adapt</t>
  </si>
  <si>
    <t>tab</t>
  </si>
  <si>
    <t>E</t>
  </si>
  <si>
    <t>address</t>
  </si>
  <si>
    <t>h</t>
  </si>
  <si>
    <t>w</t>
  </si>
  <si>
    <t>checkH</t>
  </si>
  <si>
    <t>checkW</t>
  </si>
  <si>
    <t>checkAd</t>
  </si>
  <si>
    <t>Column4</t>
  </si>
  <si>
    <t>Column5</t>
  </si>
  <si>
    <t>tab6</t>
  </si>
  <si>
    <t>F</t>
  </si>
  <si>
    <t>address7</t>
  </si>
  <si>
    <t>h8</t>
  </si>
  <si>
    <t>w9</t>
  </si>
  <si>
    <t>Column10</t>
  </si>
  <si>
    <t>Column11</t>
  </si>
  <si>
    <t>Column12</t>
  </si>
  <si>
    <t>Column13</t>
  </si>
  <si>
    <t>Column14</t>
  </si>
  <si>
    <t>tab15</t>
  </si>
  <si>
    <t>N</t>
  </si>
  <si>
    <t>address16</t>
  </si>
  <si>
    <t>h17</t>
  </si>
  <si>
    <t>w18</t>
  </si>
  <si>
    <t>Column19</t>
  </si>
  <si>
    <t>Column20</t>
  </si>
  <si>
    <t>Column21</t>
  </si>
  <si>
    <t>Column22</t>
  </si>
  <si>
    <t>Column23</t>
  </si>
  <si>
    <t>tab24</t>
  </si>
  <si>
    <t>S</t>
  </si>
  <si>
    <t>address25</t>
  </si>
  <si>
    <t>h26</t>
  </si>
  <si>
    <t>w27</t>
  </si>
  <si>
    <t>Performance measurement system – reporting by actors of non-governmental cooperation</t>
  </si>
  <si>
    <t>$A$2</t>
  </si>
  <si>
    <t>Système de mesure de la performance – rapportage par les acteurs de la coopération non gouvernementale</t>
  </si>
  <si>
    <t>$A$1</t>
  </si>
  <si>
    <t>Performantiemeetsysteem – rapportage door de actoren van de niet-gouvernementele samenwerking</t>
  </si>
  <si>
    <t xml:space="preserve">Sistema de medición del rendimiento – presentación de informes de los actores de la cooperación no gubernamental </t>
  </si>
  <si>
    <t>1. General information</t>
  </si>
  <si>
    <t>$A$3</t>
  </si>
  <si>
    <t>1. Généralités</t>
  </si>
  <si>
    <t>1. Algemeen</t>
  </si>
  <si>
    <t>1. General</t>
  </si>
  <si>
    <t xml:space="preserve">The performance measurement system forms part of the annual moral justification (i.e. the narrative report) of the approved programmes 2022-2026 of non-governmental actors.  
The idea of the performance measurement system is for each non-governmental actor to indicate by means of self-assessment how the different interventions/outcomes (understood as specific goals) which are co-financed by the DGD have performed in the past year. 
The final moral report must be submitted annually by no later than 30 June.   
The full final report is presented to the administration no later than six months after the end date of the programme.  
The final report of an intervention/outcome (performance scores and lessons learned) is expected in the year following the completion of the outcome AND the most recent expenditures for this, also no later than six months after the end date of this intervention/outcome. If this ends earlier than the full programme, this means it is also submitted earlier. 
The final report consists of detailed performance scores, the final evaluation reports (together with the management response) and the key lessons learned from the full implementation of the programme.  
Additional aspects need to be explained in the performance scores of the last year, so that these performance scores, together with the evaluations and the final lessons learned, form a complete final report in accordance with the legislation (see below). 
This system is partly inspired by Enabel's MoRe Results system and the European Commission's ROM (Results Oriented Monitoring) system. 
</t>
  </si>
  <si>
    <t>$A$4</t>
  </si>
  <si>
    <t xml:space="preserve">Le système de mesure de la performance est l'un des outils de la reddition morale annuelle de comptes (rapportage narratif) sur les programmes approuvés pour la période 2022-2026 des acteurs de la coopération non gouvernementale.  
L’objectif de ce système de mesure de la performance est que chaque acteur non gouvernemental apprécie, au moyen d'une auto-évaluation, comment ont été exécutés, au cours de l'année écoulée, les multiples interventions/outcomes (compris ici au sens d’objectifs spécifiques) des programmes cofinancés par la DGD.
Le rapport moral complet doit être remis annuellement au plus tard le 30 juin.
Le rapport final complet sera soumis à l'administration au plus tard six mois après la date de fin du programme.
Le rapport final sur une intervention / un outcome (scores de performance et leçons tirées) est attendu l'année qui suit l'achèvement de l'outcome et des dernières dépenses associées, également six mois au plus tard après la date de fin de l'intervention/outcome. Si l'intervention/outcome s'achève plus tôt que le programme dans son ensemble, il faut donc également soumettre ce rapport plus tôt.
Le rapport final comprend les scores de performance détaillés, les rapports d’évaluation finaux (ainsi que la réponse de la direction) et les principales leçons tirées de la mise en œuvre intégrale du programme.
Les scores de performance de la dernière année doivent détailler certains aspects supplémentaires afin de former, couplés aux évaluations et aux leçons tirées, un rapport final complet conforme à la législation (voir ci-dessous).
Ce système s’inspire en partie du Système MoRe Results d'Enabel et du système ROM (Results Oriented Monitoring - Monitoring orienté vers les résultats) de la Commission européenne. 
</t>
  </si>
  <si>
    <t xml:space="preserve">Het performantiemeetsysteem maakt deel uit van de jaarlijkse morele verantwoording (d.i. de narratieve rapportage) van de goedgekeurde programma’s 2022-2026 van de niet-gouvernementele actoren.  
De bedoeling van het performantiemeetsysteem is dat elke niet-gouvernementele actor via een zelfinschatting aangeeft hoe de verschillende interventies/outcomes (begrepen als specifieke doelstelling) -die mede-gefinancierd worden door DGD -gepresteerd hebben in het afgelopen jaar. 
Het volledige morele rapport dient jaarlijks ten laatste op 30 juni ingediend te worden.   
Het volledige eindrapport wordt uiterlijk zes maanden na de einddatum van het programma aan de administratie voorgelegd.  
Het eindrapport van een interventie / outcome (performantiescores en lessons learned) wordt verwacht het jaar dat volgt op de afronding van de outcome én de laatste uitgaven hiervoor, ook uiterlijk zes maanden na de einddatum van die interventie/outcome.  Indien dit vroeger eindigt dan het volledige programma, wordt dit dus ook vroeger ingediend. 
Het eindrapport bestaat uit uitgebreide performantiescores, de  eindevaluatierapporten (samen met de management response) en de belangrijkste geleerde lessen die uit de volledige uitvoering van het programma getrokken te worden.  
In de performantiescores van het laatste jaar dienen er bijkomende zaken toegelicht te worden, zodat deze performantiescores, samen met de evaluaties en de finale lessons learned, een volwaardig eindrapport, conform de wetgeving, vormt. (cfr. infra) 
Dit systeem werd uitgewerkt naar het voorbeeld van een onderdeel van het MoRe Results systeem van Enabel en het ROM (Results Oriented Monitoring)-systeem van de Europese Commissie. 
</t>
  </si>
  <si>
    <t>El sistema de medición del rendimiento es una de las herramientas para la rendición de cuentas moral anual (informe narrativo) sobre los programas aprobados para el periodo 2022-2026 de los actores de la cooperación no gubernamental.  
El objetivo de este sistema de medición del rendimiento es que cada actor no gubernamental indique, mediante una autoevaluación, cómo han avanzado durante el último año las distintas intervenciones/los outcomes (entendidos aquí en el sentido de objetivos específicos) de los programas cofinanciados por la DGD.
El informe moral completo debe presentarse anualmente a más tardar el 30 de junio.
El informe final completo deberá presentarse a la administración a más tardar seis meses después de la fecha de finalización del programa.
El informe final sobre una intervención/outcome (puntuaciones de rendimiento y lecciones aprendidas) debe presentarse al año siguiente de la finalización del outcome y del último gasto asociado, también a más tardar seis meses después de la fecha de finalización de la intervención/del outcome. Si la intervención/el outcome se termina antes del programa completo, este informe también deberá presentarse más pronto.
El informe final incluye las puntuaciones detalladas de rendimiento, los informes finales de evaluación (así como la respuesta de la dirección) y las principales lecciones aprendidas de la plena ejecución del programa.
Las puntuaciones de rendimiento del último año deben detallar algunos aspectos adicionales para constituir, junto con las evaluaciones y las lecciones aprendidas finales, un informe final detallado conforme a la legislación (véase más abajo).
Este sistema se inspira en una parte del Sistema de Resultados MoRe de Enabel y del Sistema de seguimiento orientado a los resultados (Results Oriented Monitoring, ROM) de la Comisión Europea.</t>
  </si>
  <si>
    <t>2. Terminology</t>
  </si>
  <si>
    <t>$A$5</t>
  </si>
  <si>
    <t>2. Terminologie</t>
  </si>
  <si>
    <t>2. Terminología</t>
  </si>
  <si>
    <t>We will provide a definition of the terms used here once again, to clarify their interrelationships in the chain of results:
- The “specific objective” in the DGD programme = an outcome. The terms “specific objective”, “outcome”, and “intervention” are all used interchangeably and refer to one and the same thing. However, the meaning of the term "intervention" refers rather to the process towards the objective, while "outcome" is considered more to be the result of this. 
- The “results” in the DGD programme are the same as outputs. 
- Terms such as North and South are replaced by Belgium and intervention countries. North outcomes are therefore outcomes in Belgium, while South outcomes are those in intervention countries. 
- This document still uses the term "beneficiary", even though this is quite limited: after all, this term is often understood as an external factor with a sense of passivity (those who receive assistance from donors) and somehow also excludes donors themselves who also gain from the interventions (experience, financing, etc.). The aim of fully-fledged cooperation between partners working towards shared objectives is therefore not adequately expressed. However, its continued use allows us to retain coherence with its international use, as well as with the information in the programme, without creating any additional confusion regarding the possible meaning of newer terms. Until a clearer, acceptable and recognised term is found, we will therefore keep the term "beneficiary" in italics.</t>
  </si>
  <si>
    <t>$A$6</t>
  </si>
  <si>
    <t>Pour éviter toute confusion, voici une définition des termes utilisés et un schéma clarifiant leur interaction dans la chaîne de résultats :
- « L'objectif spécifique » dans le programme de la DGD correspond à l’outcome.  Les termes « d’objectif spécifique », « d’outcome » et « d’intervention » utilisés ici ont la même signification et sont interchangeables. Le mot « intervention» met souvent l'accent sur le processus visant à atteindre l'objectif, tandis que « outcome » désigne généralement le résultat de ce processus. 
- Les « résultats » dans le programme de la DGD sont l'équivalent des outputs.
- Les termes tels que « Nord » et « Sud » sont remplacés par « Belgique » et « pays d'intervention ». Les « outcomes dans le Nord » deviennent dès lors les « outcomes en Belgique » et les « outcomes dans le Sud » deviennent les « outcomes dans les pays d'intervention ». 
- Le terme « bénéficiaire » est encore employé dans ce document, bien qu'il se heurte à des limites. En effet, ce terme est souvent interprété dans le sens d'un facteur externe avec une attitude passive (ceux qui reçoivent l'aide des donateurs). D'une certaine façon, cette notion exclut les donateurs, qui pourtant tirent aussi avantage des interventions (expérience, financement...). Le terme ne met pas suffisamment en évidence l'idée d'une collaboration totale entre partenaires au service d'objectifs communs. Toutefois, nous avons choisi de continuer à employer ce terme dans un souci de cohérence vis-à-vis de l'usage international mais aussi des informations contenues dans le programme, pour ne pas créer de confusion supplémentaire quant à la signification possible de termes plus récents. En attendant qu'une notion plus claire, admise et reconnue se dégage, nous écrirons le terme « bénéficiaire» en italique.</t>
  </si>
  <si>
    <t xml:space="preserve">We definiëren de termen die hier gebruikt worden nog eens, zodat duidelijk is hoe ze zich onderling verhouden in de resultatenketen:
- De “specifieke doelstelling” in het DGD-programma staat gelijk aan een outcome. De termen “specifieke doelstelling”, “outcome” en “interventie” worden hier door elkaar gebruikt maar doelen hier op hetzelfde.  Bij het woord interventie ligt de nuance vaak eerder op het proces tot de doelstelling, terwijl outcome meer gezien wordt als het resultaat ervan. 
- De “resultaten” in het DGD-programma staan gelijk aan outputs. 
- Termen als Noord en Zuid worden vervangen door België en interventielanden. Noord outcomes worden dus outcomes in België, Zuid outcomes worden dus outcomes in interventielanden. 
-  In dit document wordt het woord begunstigde nog gebruikt, hoewel dit op zijn grenzen botst:  deze term wordt immers vaak begrepen als een externe factor met een passieve houding (zij die de hulp van de donoren ontvangen) en sluit ergens ook de donoren zelf uit die eveneens voordeel halen uit de interventies (ervaring, financiering, ...).   Het doel van een volledige samenwerking tussen partners naar gedeelde doelstellingen komt hierdoor niet genoeg naar voor. Het behoud van zijn gebruik staat echter toe om coherentie te behouden met het internationale gebruik ervan, alsook met de informatie gevat in het programma,  en zo geen extra verwarring te creëren over de mogelijke betekenis van nieuwere termen.  Tot er een duidelijker, aanvaardbaar en erkend begrip komt, behouden we de benaming "begunstigde" dus in italic. </t>
  </si>
  <si>
    <t xml:space="preserve">Se ofrece a continuación una definición de los términos utilizados para que quede clara su interacción en la cadena de resultados:
- El “objetivo específico” del programa de la DGD corresponde al outcome. Los términos “objetivo específico”, “outcome” e “intervención” utilizados aquí tienen el mismo significado y son intercambiables. La palabra “intervención” a menudo enfatiza el proceso de consecución del objetivo, mientras que “outcome” se refiere generalmente al resultado de ese proceso. 
- En el programa de la DGD, los “resultados” equivalen a los outputs.
- Términos como “Norte” y “Sur” se sustituyen por “Bélgica” y “países de intervención”. Los “outcomes en el Norte” se convierten en “outcomes en Bélgica” y los “outcomes en el Sur” en “outcomes en los países de intervención”. 
- El término “beneficiario” continúa utilizándose en este documento, aunque tiene sus limitaciones. De hecho, este término se interpreta a menudo como un factor externo con una actitud pasiva (los que reciben ayuda de los donantes). Además, de alguna manera, esta noción excluye a los donantes, que también se benefician de las intervenciones (experiencia, financiación...). El término no enfatiza suficientemente la idea de plena colaboración entre socios al servicio de objetivos comunes. Sin embargo, por coherencia con el uso internacional y con la información contenida en el programa, hemos optado por seguir utilizando este término, para no agravar la confusión sobre el posible significado de términos más recientes. Hasta que aparezca un concepto más claro, aceptado y reconocido, escribiremos el término “beneficiario” en cursiva.
. </t>
  </si>
  <si>
    <t>$A$7</t>
  </si>
  <si>
    <t>$A$8</t>
  </si>
  <si>
    <t>$A$9</t>
  </si>
  <si>
    <t>$A$10</t>
  </si>
  <si>
    <t>$A$11</t>
  </si>
  <si>
    <t>$A$12</t>
  </si>
  <si>
    <t>$A$13</t>
  </si>
  <si>
    <t xml:space="preserve">3.  How does the performance system work? </t>
  </si>
  <si>
    <t>$A$14</t>
  </si>
  <si>
    <t xml:space="preserve">3. Comment fonctionne le système de mesure de la performance ? </t>
  </si>
  <si>
    <t xml:space="preserve">3.  Hoe werkt het performantiesysteem ? </t>
  </si>
  <si>
    <t xml:space="preserve">3.  ¿Cómo funciona el sistema de medición del rendimiento? </t>
  </si>
  <si>
    <t xml:space="preserve">Reporting takes place annually. The scores for year X are submitted no later than 30 June of the year X+1 (see period in the Royal Decree). 
Scoring takes place according to a four-point scale (A-B-C-D) with a colour code (“flashing light system”).
</t>
  </si>
  <si>
    <t>$A$15</t>
  </si>
  <si>
    <t>Le rapportage se fait annuellement. Les scores pour l’année X sont remis au plus tard le 30 juin de l’année X+1 (cf. échéances fixées dans l'AR). L’attribution des scores suit une échelle de 4 points (A-B-C-D) dotée d'un code couleur (« système des feux tricolores »).</t>
  </si>
  <si>
    <t xml:space="preserve">De rapportage gebeurt jaarlijks. De scores voor jaar X worden ingediend uiterlijk op 30 juni van het jaar X+1 (cf. termijn in het KB). 
De scoring gebeurt volgens een vierpuntsschaal (A-B-C-D) met een kleurcodering (“knipperlichtsysteem”).
</t>
  </si>
  <si>
    <t xml:space="preserve">Los informes son anuales. Las puntuaciones del año X se presentan a más tardar el 30 de junio del año X+1 (véase plazos establecidos en el Real Decreto). La asignación de puntuaciones sigue una escala de 4 puntos (A-B-C-D) con un código de colores (“sistema de semáforos”).
</t>
  </si>
  <si>
    <t>$A$16</t>
  </si>
  <si>
    <t>Score</t>
  </si>
  <si>
    <t>$A$17</t>
  </si>
  <si>
    <t xml:space="preserve">Puntuación   </t>
  </si>
  <si>
    <t>x</t>
  </si>
  <si>
    <t>$A$18</t>
  </si>
  <si>
    <t>$A$19</t>
  </si>
  <si>
    <t>$A$20</t>
  </si>
  <si>
    <t>$A$21</t>
  </si>
  <si>
    <t>$A$22</t>
  </si>
  <si>
    <t>The performance measuring system contains 7 criteria each with one or several sub-questions (12 in total). These criteria are based on the OECD-DAC criteria (efficiency, effectiveness, relevance, potential sustainability, coherence), complemented with the criteria of gender and environment.
These criteria apply both for international interventions and interventions in Belgium.
Each of those questions must be scored annually according to the four-point scale. The associated explanation must explain the assigned scores in brief. For scores C and D, the explanation must in any case clarify the emerged cause of the issue and the corrective measures taken (Art. 45, Section 1 of the Royal Decree). All scores are given by means of a self-assessment performed by the actors concerned.
During the last year, the performance scores are also considered to form part of the final report (together with lessons learned, IATI, evaluation and financial report) and further information is expected with the explanation, in accordance with Article 45, Section 2 of the Royal Decree of 11 September 2016. The interpretation of the assigned scores must be read on the basis of a final report, however. The final report must also pay more specific attention to a number of criteria, namely: 
* Effectiveness: a synthesis of the realisation of development outcomes over the entire duration of the programme: consisting of a comparison of the baseline, the proposed outcomes, the realised result indicators at the end of the programme, and a declaration for non-conforming outcomes. This compulsory narrative explanation may be provided in 2.1 and 2.2. 
*  Coherence: an analysis of the programme's contribution towards realising the strategic goals of the JSF that it is geared towards and/or the JSFs where the intervention is taking place. If the outcome does not form any part of a JSF, this criterion must mainly be geared towards an analysis of the synergies and complementarity in the country. For outcomes that form part of a JSF, this compulsory narrative explanation is given for 5.1. For outcomes that don't form part of a JSF, this compulsory narrative explanation is given for 5.2.
*  Sustainability: in order to have an idea of the sustainability of an outcome, it is recommended to also develop this criterion further in the final report. This may include financial (4.1), social (partnerships/support) (4.2) and technical (4.3) sustainability.</t>
  </si>
  <si>
    <t>$A$23</t>
  </si>
  <si>
    <t>Le système de mesure de la performance repose sur 7 critères, chacun comprenant une ou plusieurs sous-questions (12 au total). Ces critères s'inspirent de ceux du CAD de l’OCDE (efficience, efficacité, pertinence, durabilité potentielle, cohérence), complétés par les critères « genre » et « environnement ».
Ces critères valent aussi bien pour les interventions internationales que pour les interventions menées en Belgique.
Chacune des questions doit être évaluée annuellement sur l’échelle de 4 points. Les scores attribués doivent faire l'objet d'une brève explication. Pour des scores C ou D, le commentaire explicatif doit clairement mettre en évidence les causes du problème et les mesures correctives prises pour y répondre (AR Art. 45 §1). Tous les scores sont donnés par les acteurs eux-mêmes, au travers d’une auto-évaluation.
Au cours de la dernière année, les scores de performance sont également considérés comme des rapports finaux (avec les leçons tirées, l'IITA, l'évaluation et le rapport financier) et on attend des commentaires qu'ils livrent davantage d'informations, conformément à l'article 45 § 2 de l'AR du 11 septembre 2016. L'interprétation des scores attribués devra alors être lue dans l'optique d'un rapportage final. En outre, le rapport final devra consacrer une attention plus particulière à un certain nombre de critères, notamment :
* Efficacité : une synthèse de la réalisation des résultats de développement sur la durée totale du programme, consistant en une comparaison entre la baseline de référence, les résultats prévus et les indicateurs de résultats obtenus à la fin du programme, accompagnée d'une explication sur les résultats divergents. Ce commentaire narratif obligatoire pourra être rédigé en 2.1 ou 2.2.
* Cohérence : une analyse de la contribution du programme à la réalisation des objectifs stratégiques du CSC qu'il vise et/ou des CSC relatifs au lieu de l'intervention. Si l'outcome ne fait pas partie d'un CSC, ce critère doit essentiellement s'orienter vers une analyse des synergies et de la complémentarité dans le pays. Pour les outcomes qui font partie d'un CSC, le commentaire narratif obligatoire doit être donné en 5.1. Pour les outcomes qui ne font pas partie d'un CSC, le commentaire narratif obligatoire sera rédigé au point 5.2.
* Durabilité : Pour avoir une idée de la durabilité d'un outcome, il est conseillé de développer davantage ce critère dans le rapport final. Il peut s'agir de la durabilité financière (4.1), sociale (partenariats/engagement) (4.2) ou technique (4.3).</t>
  </si>
  <si>
    <t xml:space="preserve">Het performantiemeetsysteem bevat 7 criteria met telkens één of meerdere subvragen (in totaal 12). Deze criteria zijn gebaseerd op de OESO-DAC criteria (efficiëntie, doeltreffendheid, relevantie, potentiële duurzaamheid, coherentie), aangevuld met de criteria gender en milieu.
Deze criteria gelden zowel voor internationale interventies als voor interventies in België.
Elk van die vragen dient jaarlijks gescoord te worden volgens de vierpuntsschaal.  De bijhorende uitleg moet de toegekende scores kort uitleggen.  Bij score C en D moet de toelichting zeker verduidelijken waaruit de oorzaak van het probleem en de getroffen corrigerende maatregelen blijken (KB art. 45 § 1).  Alle scores worden gegeven via een zelfinschatting door de betrokken actoren.
In het laatste jaar worden de performantiescores eveneens als eindrapportering beschouwd (samen met lessons learned, IATI, evaluatie en financiëel rapport) en wordt meer informatie verwacht bij de toelichting, conform artikel 45 § 2 van het KB van 11 september 2016.   De interpretatie van de toegekende scores moet echter dan gelezen worden in functie van een eindrapportering.  In het eindrapport dient er ook meer specifieke aandacht besteed te worden aan een aantal criteria, met name bij: 
* Doeltreffendheid:  een synthese van de realisatie van de ontwikkelingsresultaten over de totale duur van het programma :  bestaande uit een vergelijking van de baseline, de vooropgestelde resultaten , de gerealiseerde resultaatsindicatoren op het einde van het programma en een verklaring voor afwijkende resultaten. Deze verplichte narratieve toelichting kan je geven bij 2.1 en 2.2. 
*  Coherentie:  een analyse van de bijdrage van het programma aan het realiseren van de strategische doelen van het GSK waarop het zich richt en/of de GSK's waar de interventie plaatsvindt .  Indien de outcome geen deel uitmaakt van een GSK, dient dit criterium zich vnl. te richten naar een analyse van de synergieën en complementariteit in het land. Voor outcomes die deel uitmaken van een GSK wordt deze verplichte narratieve toelichting gegeven voor 5.1. Voor outcomes die geen deel uitmaken van een GSK, wordt verplichte narratieve toelichting gegeven voor 5.2.
*  Duurzaamheid: Teneinde een zicht te hebben op de duurzaamheid van een outcome, is het aangeraden om dit criterium in het eindrapport ook meer uit te werken.  Dit kan zowel de financiële (4.1), sociale (partnerschappen/ gedragenheid) (4.2)  als technische (4.3) duurzaamheid omhelsen. </t>
  </si>
  <si>
    <t>“El sistema de medición del rendimiento se basa en 7 criterios, cada uno con una o más subpreguntas (12 en total). Estos criterios se basan en los criterios del CAD de la OCDE (eficiencia, eficacia, pertinencia, sostenibilidad potencial, coherencia), complementados con los criterios del “género” y del “medio ambiente”.
Estos criterios se aplican tanto a las intervenciones internacionales como a las intervenciones en Bélgica.
Cada una de las preguntas debe evaluarse anualmente según la escala de 4 puntos. Se debe dar una breve explicación de las puntuaciones otorgadas. Para las puntuaciones C o D, el comentario explicativo debe aclarar las causas del problema y cuáles son las medidas correctoras tomadas para solucionarlo (RD Art. 45 §1). Para todas las puntuaciones, todos los actores implicados se deben autoevaluar.
En el último año, las puntuaciones de rendimiento también se consideran como informes finales (con lecciones aprendidas, la norma IATI, la evaluación y el informe financiero) y se espera que los comentarios contengan más información, de conformidad con el artículo 45 § 2 del Real Decreto de 11 de septiembre de 2016.
La interpretación de las puntuaciones otorgadas deberá leerse entonces a la luz de un informe final. Además, el informe final tendrá que dedicar más atención a una serie de criterios, entre ellos:
* Eficacia: una síntesis de la realización de los resultados de desarrollo a lo largo de la duración total del programa, consistiendo en una comparación entre la base de referencia, los resultados previstos y los indicadores de resultados obtenidos al final del programa, acompañada de una explicación de los resultados divergentes. Este comentario narrativo obligatorio puede redactarse en los puntos 2.1 y 2.2.
*  Coherencia: un análisis de la contribución del programa a la realización de los objetivos estratégicos del MEC al que se dirige y/o de los MECs donde se lleva a cabo la intervención. Si el outcome no forma parte de un MEC, este criterio debe centrarse sobre todo en un análisis de las sinergias y complementariedades en el país. Para los outcomes que forman parte de un MEC, el comentario narrativo obligatorio debe figurar en el punto 5.1. Para los outcomes que no forman parte de un MEC, el comentario narrativo obligatorio debe figurar en el punto 5.2.
*  Sostenibilidad: Para hacerse una idea de la sostenibilidad de un outcome, se recomienda también detallar más este criterio en el informe final. Puede tratarse de sostenibilidad financiera (4.1), social (asociaciones/apoyo) (4.2) o técnica (4.3).”</t>
  </si>
  <si>
    <t>$A$24</t>
  </si>
  <si>
    <t>4.       The performance measurement system in practice</t>
  </si>
  <si>
    <t>$A$25</t>
  </si>
  <si>
    <t>4.       Le système de mesure de la performance dans la pratique</t>
  </si>
  <si>
    <t>4.       Het performantiemeetsysteem in de praktijk</t>
  </si>
  <si>
    <t>4.       El sistema de medición del rendimiento en la práctica</t>
  </si>
  <si>
    <t xml:space="preserve">The role of the partner organisations is not explicitly described in the criteria because it can vary per partnership type and will not be the same for all actors. The general basic principle is that, on the one hand, the partners deliver the information (or elements thereof) for the evaluation and that it is jointly discussed. On the other hand, this performance measurement also allows the actors concerned to indicate that a certain criterion cannot be positively scored because of a problem at the level of the partner or that a criterion is actually assessed very positively because of the added value of the partner. In other words, the assessment and development of a programme always takes place with equal cooperation. 
All scores are given on the basis of the information from the actor’s M&amp;E system. Within the programme, each actor was required to formulate the indicators at the level of the specific objective for years 3 and 5. The questions assessing the achievement of the specific objectives for years 1, 2 and 4 must therefore be answered on the basis of an evaluation of the chances that the predefined indicators will be achieved in year 3 or 5: ‘to what extent is my intervention taking place in order to achieve the predefined indicators’.
If the annual assessment shows that the indicators have not been correctly used at the start, they may be adapted in consultation with DGD. </t>
  </si>
  <si>
    <t>$A$26</t>
  </si>
  <si>
    <t xml:space="preserve">Le rôle des organisations partenaires n’a pas été décrit explicitement dans les critères d’évaluation car il peut varier selon le type de partenariat et ne sera donc pas le même pour tous les acteurs. Le principe général est que les partenaires livrent d’une part l’information (ou des éléments d’information) pour l’appréciation, et qu’elle soit ensuite discutée en concertation. D’autre part, cette mesure de la performance permet aussi aux acteurs concernés de signaler qu’un certain critère ne peut pas être apprécié positivement à cause d’un problème au niveau du partenaire ou qu’au contraire, un critère obtient un très bon score grâce à la plus-value du partenaire. En d'autres termes, l'évaluation et l'élaboration des programmes s'inscrivent toujours dans le cadre d'une collaboration équitable.
Tous les scores sont donnés sur la base de l’information contenue dans le système de M&amp;É de l’acteur. Dans le programme, chaque acteur devait formuler les indicateurs au niveau de l’objectif spécifique pour les années 3 et 5. Pour répondre aux questions concernant l’atteinte de l’objectif spécifique en année 1, 2 et 4, il faut donc estimer les chances d’atteindre les indicateurs prévus en année 3 et 5 : « Dans quelle mesure mon intervention progresse-t-elle de manière à atteindre les indicateurs prévus ? »
S'il ressort de l'évaluation annuelle que les indicateurs n'ont pas été correctement posés au départ, il est possible de les modifier en concertation avec la DGD. </t>
  </si>
  <si>
    <t xml:space="preserve">De rol van de partnerorganisaties wordt niet expliciet beschreven in de criteria omdat die kan variëren per partnerschapstype en dus niet voor alle actoren dezelfde zal zijn. Het algemene basisprincipe is dat  de partners enerzijds de informatie (of elementen ervan)  aanleveren voor de appreciatie en dat die gezamenlijk besproken wordt. Anderzijds is deze performantiemeting ook een plaats waar de betrokken actoren kunnen aangeven dat een bepaald criterium niet positief geapprecieerd kan worden omwille van een probleem op het niveau van de partner of net dat een criterium zeer positief beoordeeld wordt omwille van de meerwaarde van de partner. De beoordeling en uitwerking van een programma gebeurt m.a.w. steeds in gelijkwaardige samenwerking. 
Alle scores worden gegeven op basis van de informatie uit het M&amp;E-systeem van de actor. In het programma diende elke actor de indicatoren op het niveau van de specifieke doelstelling te formuleren voor jaar 3 en 5. De vragen die peilen naar het bereiken van de specifieke doelstelling voor jaar 1, 2 en 4 dienen bijgevolg beantwoord te worden op basis van een inschatting van de kansen om de vooropgestelde indicatoren in jaar 3 of 5 te bereiken: ‘in welke mate is mijn interventie op schema om de vooropgestelde indicatoren te behalen’.
Indien blijkt uit de jaarlijkse beoordeling dat de indicatoren niet correct werden ingezet bij aanvang, kunnen deze in overleg met DGD worden aangepast. </t>
  </si>
  <si>
    <t>La función de las organizaciones asociadas no se ha descrito explícitamente en los criterios de evaluación, ya que puede variar según el tipo de asociación y, por tanto, no será la misma para todos los actores. El principio básico general es que los socios aportan la información (o elementos de información) para la evaluación, por un lado, y que después se debate de manera conjunta. Por otro lado, esta medición del rendimiento también permite a los actores interesados señalar que un criterio determinado no puede evaluarse positivamente por un problema a nivel del socio o que, al contrario, un criterio obtiene muy buena puntuación debido al valor añadido del socio. En otras palabras, la evaluación y la elaboración de un programa siempre se realiza en una colaboración equivalente.
Todas las puntuaciones se obtienen sobre la base de la información contenida en el sistema de seguimiento y evaluación del actor. En el programa, cada actor debía formular los indicadores a nivel del objetivo específico para los años 3 y 5. Por tanto, para responder a las preguntas relativas a la consecución del objetivo específico en los años 1, 2 y 4, hay que estimar las posibilidades de alcanzar los indicadores previstos en los años 3 y 5: “¿En qué medida avanza mi intervención para alcanzar los indicadores previstos?”
Si la evaluación anual muestra que los indicadores no se establecieron correctamente al principio, pueden modificarse en consulta con la DGD.</t>
  </si>
  <si>
    <t>5.       Use of the data by the DGD</t>
  </si>
  <si>
    <t>$A$27</t>
  </si>
  <si>
    <t>5.       Utilisation des données par la DGD</t>
  </si>
  <si>
    <t>5.       Gebruik van de gegevens door DGD</t>
  </si>
  <si>
    <t>5.       Utilización de datos por la DGD</t>
  </si>
  <si>
    <t xml:space="preserve">The data on this form will be used in the first instance to follow up subsidised interventions and will be discussed during the strategic and institutional dialogues with the DGD (DGEO/posts). These analyses can feed the policy of the DGD, but also, for example, the evaluation processes of the Special Evaluation Service.
The comparison of intervention scores will take place at the level of the criteria (relevance, effectiveness, etc.) because this level allows comparison between different sectors and channels on a relatively simple basis, without touching on the various realities that lie beneath the criteria. The concrete interpretation of such a criterion via sub-criteria may vary greatly according to the type of actor.
The aggregation per criterion takes place according to the following logic:
- 1 score B and the rest higher = end score A
- At least 2 scores B (and the rest higher) = end score B
- At least 1 score C = end score C
- At least 1 score D = end score D
However, the idea is not to consciously endeavour to avoid problematic scores: if there is a good explanation for a lower score and if there are measures that can be proposed to improve that score, the bad score cannot only be perfectly explained, but is also acceptable! Transparency is key in all this. 
</t>
  </si>
  <si>
    <t>$A$28</t>
  </si>
  <si>
    <t xml:space="preserve">Les données de cette fiche seront d’abord utilisées pour le suivi des interventions subsidiées et feront l'objet de dialogues institutionnels et stratégiques avec la DGD (DGéo/postes).  Ces analyses pourront éventuellement nourrir la stratégie de la DGD, mais peut-être aussi les processus d’évaluation du Service de l’Évaluation spéciale.
La comparaison entre les scores des interventions sera établie au niveau des critères (pertinence, efficacité...), car ce niveau permet de mettre en parallèle les différents secteurs et canaux, sur une base relativement simple, sans toucher à la diversité sous-jacente à ces critères, sachant que l'interprétation d’un critère via des sous-critères peut varier fortement selon le type d’acteur.
L’agrégation des critères suit la logique suivante :
- 1 score B et les autres scores supérieurs = score final A
- Au moins 2 scores B (et les autres scores supérieurs) = score final B
- Au moins 1 score C = score final C
- Au moins 1 score D = score final D
L'intention n'est pas d'essayer délibérément d’éviter les scores « problématiques ». Si un mauvais score s'accompagne d'une bonne explication et que des mesures peuvent être proposées pour l'améliorer, ce mauvais score se trouve alors non seulement explicable, mais aussi acceptable !  La transparence à ce sujet est indispensable.
</t>
  </si>
  <si>
    <t xml:space="preserve">De gegevens uit deze fiche zullen in de eerste plaats gebruikt worden voor de opvolging van de gesubsidieerde interventies en zullen besproken worden tijdens de strategische en institutionele dialogen met DGD (DGEO/posten).  Deze analyses kunnen het beleid van DGD voeden, maar bijvoorbeeld ook evaluatieprocessen van de Dienst Bijzondere Evaluatie.
De vergelijking van interventiescores zal gebeuren op het niveau van de criteria (relevantie, effectiviteit, ...), omdat dit niveau toelaat om op een relatief eenvoudige basis te vergelijken tussen verschillende sectoren en kanalen, zonder aan de diverse realiteit die onder de criteria schuilt te raken. De concrete invulling van zo’n criterium via subcriteria kan immers sterk verschillen volgens het type actor.
De aggregatie per criterium gebeurt volgens de volgende logica:
- 1 score B en rest hoger = eindscore A
- Ten minste 2 scores B (en rest hoger) = eindscore B
- Ten minste 1 score C = eindscore C
- Ten minste 1 score D = eindscore D
Het is echter niet de bedoeling dat er bewust getracht wordt om geen problematische scores te hebben: is er voor een lagere score een goede uitleg en zijn er maatregelen die voorgesteld kunnen worden om die score te verbeteren, dan is die slechte score niet alleen perfect uitlegbaar, maar ook aanvaardbaar!  Transparantie hierin is belangrijk. 
</t>
  </si>
  <si>
    <t xml:space="preserve">Los datos de esta ficha se utilizarán principalmente para el seguimiento de las intervenciones subvencionadas y se comentarán durante los diálogos estratégicos e institucionales con la DGD (DGeo/embajadas). Estos análisis podrían acabar alimentando la estrategia de la DGD, pero por ejemplo también los procesos de evaluación del Servicio de la Evaluación Especial.
La comparación entre las puntuaciones de las intervenciones se establecerá a nivel de los criterios (pertinencia, eficacia, etc.), ya que este nivel permite comparar los distintos sectores y canales de manera relativamente simple, pero sin afectar a la diversidad que subyace a estos criterios, teniendo en cuenta que la realización  de un criterio a través de subcriterios puede variar mucho en función del tipo de actor.
La agregación de criterios sigue esta lógica:
- 1 puntuación B y las otras puntuaciones más altas = puntuación final A
- Al menos 2 puntuaciones B (y otras puntuaciones más altas) = puntuación final B
- Al menos 1 puntuación C = puntuación final C 
- Al menos 1 puntuación D = puntuación final D
Sin embargo, el objetivo no es evitar deliberadamente las puntuaciones “problemáticas”. Si una mala puntuación se explica bien y se pueden proponer medidas para mejorarla, entonces la mala puntuación no sólo es explicable, ¡sino también aceptable! La transparencia a ese respecto es esencial.
</t>
  </si>
  <si>
    <t>6.       Annex concerning Lessons learned (Word format)</t>
  </si>
  <si>
    <t>$A$29</t>
  </si>
  <si>
    <t>6.      Annexe concernant les leçons tirées (format Word)</t>
  </si>
  <si>
    <t>6.       Bijlage betreffende Lessons learned (format Word)</t>
  </si>
  <si>
    <t>6.       Anexo sobre las lecciones aprendidas (formato Word)</t>
  </si>
  <si>
    <t xml:space="preserve">In addition to the performance measuring system, the moral justification also includes, among other things, the ‘lessons learned’. This section should also be filled in annually for each outcome. 
The nature of the lessons learned depends on which lessons learned emerged for the outcome in question in the year in question; it concerns an operational or strategic reflection irrespective of the analysis in the Performance Score analysis. However, the information included in the lessons learned section may overlap partially with narrative explanation on performance scores or may certainly contain additional information. The lessons learned must be formulated in such a way that they are understood by persons who are not familiar with the programme in detail. They are intended to be shared with the other actors working in the same country or on the same theme, to enable positive, but also less positive, experiences to be shared and retained. For this reason, they are posted on the Extranet JSF/country and they can be consulted by all relevant NGAs. 
No specific format is defined for this 'lessons learned' section, the topics are free to choose. Suggestions for topics that may be of interest for information sharing: e.g. partner participation, the link with the thematic JSFs, policy priorities, evaluation, integrity, working with risks (shrinking space, security, etc.), methodologies,...  etc. The length of the document is limited to 2 pages per outcome. Good examples of formats are included in the manual. 
Unlike the performance scores that are only shared with the DGD on the extranet, the 'lessons learned' section will also be shared with the other members of the JSF of which the outcome in question forms part, which will enable joint analysis/discussion of this.
The final Lessons Learned do not concern a description but rather an analysis of what worked and what did not with regard to organisation, management, strategy (relating to theory of change, among other things) and implementation of an outcome. If considered useful by actors active within a country/JSF, it may be decided jointly to take up certain themes in the lessons learned, to enable joint learning.   
The goal of Lessons Learned is to enhance strategic dialogue or country consultation opportunities and therefore increase the impact of actions and to learn together for the future. </t>
  </si>
  <si>
    <t>$A$30</t>
  </si>
  <si>
    <t>Outre le système de mesure de la performance, le rapport moral rend également compte des « leçons tirées ». Cette rubrique doit elle aussi être transmise annuellement pour chaque outcome.
Le contenu de cette rubrique dépendra des leçons qui auront été tirées de l'outcome en question, au cours de l'année concernée. Il s'agit d'une réflexion opérationnelle ou stratégique, indépendante de l'analyse des scores de performance. Les informations reprises dans la rubrique des leçons tirées peuvent certes recouper en partie le commentaire narratif accompagnant les scores de performance spécifiques, mais elles peuvent assurément fournir des renseignements complémentaires. Les leçons tirées doivent être rédigées de façon à être comprises par des personnes qui ne connaissent pas le détail du programme. Le but est de les partager avec d'autres acteurs œuvrant dans le même pays ou le même domaine, de façon à échanger mais aussi conserver les bonnes et les moins bonnes expériences. Les leçons tirées seront dès lors placées sur l'extranet CSC/pays, où elles seront consultables par tous les ACNG concernés.
Pour cette rubrique « leçons tirées », le format du document est libre, comme le contenu. L’organisation peut s’inspirer des quelques thématiques suivantes, qui peuvent être intéressantes à partager : participation des partenaires, liens avec les CSC thématiques, priorités politiques, évaluation, intégrité, travail sous risques (shrinking space, sécurité...), méthodologies, etc. La longueur du document ne doit pas dépasser 2 pages par outcome. Le manuel reprend de bons exemples de formats.
Contrairement aux scores de performance qui ne seront accessibles qu’aux membres de la DGD sur l’extranet, la rubrique « leçons tirées » sera partagée avec les autres membres du CSC dont l’outcome concerné fait partie, afin de pouvoir mener sur le sujet une analyse/discussion conjointe.
Les leçons tirées finales ne consistent pas en une description, mais en une analyse de ce qui a fonctionné et de ce qui n’a pas fonctionné en termes d’organisation, de gestion, de stratégie (notamment en matière de théorie du changement) et d’exécution d’un outcome. Si les acteurs actifs dans un pays/CSC le jugent utile, il peut être décidé de commun accord d’inclure certains thèmes dans les leçons finales, de façon à mutualiser les enseignements.
Les leçons tirées visent à enrichir les dialogues stratégiques ou les moments de concertation sur les pays, et ainsi à accroître l’impact des actions et à bénéficier d'un apprentissage mutuel pour le futur.</t>
  </si>
  <si>
    <t xml:space="preserve">Naast het  performantiemeetsysteem omvat de morele verantwoording o.a. ook de ‘geleerde lessen’. Ook deze rubriek dient jaarlijks ingevuld te worden per outcome. 
De aard van de geleerde lessen hangt af van welke geleerde lessen er waren voor de betreffende outcome in het betreffende jaar; het betreft een operationele of strategische reflectie onafhankelijk van de analyse in de Performantiescore analyse . De informatie die opgenomen wordt in de rubriek geleerde lessen,  kan echter wel deels overlappen met narratieve toelichting bij de specifieke performantiescores maar kan zeker ook extra informatie bevatten.  De geleerde lessen moeten zo opgesteld worden dat ze begrepen worden door personen die het programma niet in detail kennen.  Ze zijn bestemd om gedeeld te worden met de andere actoren werkzaam in hetzelfde land of in hetzelfde thema, zodat goede, maar ook minder goede ervaringen kunnen gedeeld en bewaard worden. Voor deze reden worden ze op het Extranet GSK/land geplaatst en zijn ze te consulteren door alle betrokken NGA's. 
Voor deze rubriek ‘geleerde lessen’ is geen opgelegde format bepaald,  de onderwerpen zijn vrij. Suggesties van thema’s die interessant kunnen zijn om informatie over te delen: bvb. partnerparticipatie, de link met de thematische GSK's,  beleidsprioriteiten, evaluatie, integriteit, werken met risico's (shrinking space, veiligheid, ...),  methodologieën, …. De lengte van het document is beperkt tot 2 bladzijden per outcome. Goede voorbeelden van formats werden opgenomen in de handleiding. 
Anders dan het deel performantiescores dat  enkel gedeeld wordt met DGD op extranet, zal de rubriek ‘geleerde lessen’ ook gedeeld worden met de andere leden van het GSK waar de betreffende outcome deel van uitmaakt, zodat gezamenlijke analyse/ bespreking hiervan mogelijk wordt.
Bij de finale Lessons Learned  gaat het niet om een beschrijving, maar om een analyse van wat er werkte en wat niet inzake organisatie, beheer, strategie ( o.m. inzake theory of change)  en uitvoering van een outcome.   Indien zinvol geacht door actoren actief binnen een land/GSK, kan er samen beslist worden om bepaalde thema’s op te nemen in de geleerde lessen, zodat er gezamenlijk kan geleerd worden .   
Het doel van geleerde lessen is om de strategische dialogen of landen overleg momenten te verrijken en zo de impact van acties te kunnen verhogen en samen te leren voor de toekomst. </t>
  </si>
  <si>
    <t>Además del sistema de medición del rendimiento, el informe moral también consiste, entre otras cosas, en las “lecciones aprendidas”. Esta sección también debe completarse anualmente para cada outcome.
El contenido de esta sección dependerá de las lecciones aprendidas del outcome en cuestión durante el año correspondiente. Se trata de una reflexión operativa o estratégica, independiente del análisis de rendimiento de los resultados. Sin embargo, la información de la sección de lecciones aprendidas puede coincidir en parte con el comentario narrativo que acompaña a las puntuaciones específicas de rendimiento, pero también puede aportar información adicional. Las lecciones aprendidas deben redactarse de tal forma que puedan ser entendidas por personas que no estén familiarizadas con los detalles del programa. El objetivo es compartirlas con otros actores que trabajen en el mismo país o tema, de modo que las experiencias, buenas o no tan buenas, puedan intercambiarse, pero también conservarse. Por lo tanto, las lecciones aprendidas se colocarán en la extranet MEC/país, donde podrán ser consultadas por todos los ACNG implicados.
Para esta sección “lecciones aprendidas”, el formato del documento es libre, al igual que el contenido. La organización puede inspirarse en los siguientes temas, que pueden ser interesantes a compartir: participación de los socios, vínculos con los MEC temáticos, prioridades políticas, evaluación, integridad, trabajo con riesgos (reducción del espacio cívico, seguridad...), métodos, etc. La extensión del documento no debe superar las 2 páginas por outcome. En el manual se incluyen algunos buenos ejemplos de formatos.
A diferencia de las puntuaciones de rendimiento, que sólo serán accesibles para los miembros de la DGD en la extranet, la sección de “lecciones aprendidas” se compartirá también con los otros miembros del MEC al que pertenezca el outcome en cuestión, de modo que pueda realizarse un análisis/discusión conjunta sobre el tema.
Las lecciones aprendidas finales no son una descripción, sino un análisis de lo que funcionó y lo que no funcionó a nivel de organización, gestión, estrategia (incluida la teoría del cambio) y ejecución de un outcome. Si los actores activos en un país/MEC lo consideran útil, se puede decidir conjuntamente incluir algunos temas en las lecciones aprendidas, con el fin de aprender mutuamente.
La finalidad de las lecciones aprendidas consiste en enriquecer los diálogos estratégicos o los momentos de consulta entre países, y así aumentar el impacto de las acciones y beneficiarse del aprendizaje mutuo para el futuro.</t>
  </si>
  <si>
    <t>$A$31</t>
  </si>
  <si>
    <t>$B$2</t>
  </si>
  <si>
    <t>$B$1</t>
  </si>
  <si>
    <t>$B$3</t>
  </si>
  <si>
    <t>$B$4</t>
  </si>
  <si>
    <t>$B$5</t>
  </si>
  <si>
    <t>$B$6</t>
  </si>
  <si>
    <t>$B$7</t>
  </si>
  <si>
    <t>$B$8</t>
  </si>
  <si>
    <t>$B$9</t>
  </si>
  <si>
    <t>$B$10</t>
  </si>
  <si>
    <t>$B$11</t>
  </si>
  <si>
    <t>$B$12</t>
  </si>
  <si>
    <t>$B$13</t>
  </si>
  <si>
    <t>$B$14</t>
  </si>
  <si>
    <t>$B$15</t>
  </si>
  <si>
    <t>$B$16</t>
  </si>
  <si>
    <t>Qualification</t>
  </si>
  <si>
    <t>$B$17</t>
  </si>
  <si>
    <t>Kwalificatie</t>
  </si>
  <si>
    <t>Calificación</t>
  </si>
  <si>
    <t>Very good</t>
  </si>
  <si>
    <t>$B$18</t>
  </si>
  <si>
    <t>Très bien</t>
  </si>
  <si>
    <t>Zeer goed</t>
  </si>
  <si>
    <t>Muy bien</t>
  </si>
  <si>
    <t>Good</t>
  </si>
  <si>
    <t>$B$19</t>
  </si>
  <si>
    <t>Bien</t>
  </si>
  <si>
    <t>Goed</t>
  </si>
  <si>
    <t xml:space="preserve">Bien </t>
  </si>
  <si>
    <t>Problems</t>
  </si>
  <si>
    <t>$B$20</t>
  </si>
  <si>
    <t>Problèmes</t>
  </si>
  <si>
    <t>Problemen</t>
  </si>
  <si>
    <t xml:space="preserve">Problemas </t>
  </si>
  <si>
    <t>Serious shortcomings</t>
  </si>
  <si>
    <t>$B$21</t>
  </si>
  <si>
    <t>Déficits graves</t>
  </si>
  <si>
    <t>Zware tekorten</t>
  </si>
  <si>
    <t xml:space="preserve">Deficiencias graves </t>
  </si>
  <si>
    <t>$B$22</t>
  </si>
  <si>
    <t>$B$23</t>
  </si>
  <si>
    <t>$B$24</t>
  </si>
  <si>
    <t>$B$25</t>
  </si>
  <si>
    <t>$B$26</t>
  </si>
  <si>
    <t>$B$27</t>
  </si>
  <si>
    <t>$B$28</t>
  </si>
  <si>
    <t>$B$29</t>
  </si>
  <si>
    <t>$B$30</t>
  </si>
  <si>
    <t>$B$31</t>
  </si>
  <si>
    <t>$C$2</t>
  </si>
  <si>
    <t>$C$1</t>
  </si>
  <si>
    <t>$C$3</t>
  </si>
  <si>
    <t>$C$4</t>
  </si>
  <si>
    <t>$C$5</t>
  </si>
  <si>
    <t>$C$6</t>
  </si>
  <si>
    <t>$C$7</t>
  </si>
  <si>
    <t>$C$8</t>
  </si>
  <si>
    <t>$C$9</t>
  </si>
  <si>
    <t>$C$10</t>
  </si>
  <si>
    <t>$C$11</t>
  </si>
  <si>
    <t>$C$12</t>
  </si>
  <si>
    <t>$C$13</t>
  </si>
  <si>
    <t>$C$14</t>
  </si>
  <si>
    <t>$C$15</t>
  </si>
  <si>
    <t>$C$16</t>
  </si>
  <si>
    <t>Interpretation</t>
  </si>
  <si>
    <t>$C$17</t>
  </si>
  <si>
    <t>Interprétation</t>
  </si>
  <si>
    <t>Interpretatie</t>
  </si>
  <si>
    <t>Interpretación</t>
  </si>
  <si>
    <t>The intervention is going according to plan. This may be a reference for good practices.
Final report interpretation: the intervention was carried out as desired and can serve as a reference for good practice. Lessons learned should be carried forward for similar interventions in the future.</t>
  </si>
  <si>
    <t>$C$18</t>
  </si>
  <si>
    <t>L'intervention se déroule comme espéré. Elle constitue potentiellement une référence en matière de bonnes pratiques.
Interprétation du rapport final : l'intervention s'est déroulée comme espéré et peut servir de référence en matière de bonnes pratiques. Les leçons tirées doivent servir à des interventions analogues à l'avenir.</t>
  </si>
  <si>
    <t>De interventie verloopt naar wens. Dit is mogelijkerwijs een referentie voor goede praktijken.
Eindrapport interpretatie:  De interventie is naar wens uitgevoerd en kan dienen als referentie voor goede praktijken. Geleerde lessen dienen steeds meegenomen te worden naar gelijkaardige interventies in de toekomst.</t>
  </si>
  <si>
    <t xml:space="preserve">La intervención va según lo previsto. Es potencialmente una referencia de buenas prácticas.
Interpretación del informe final: La intervención se llevó a cabo según lo previsto y puede servir de referencia para las buenas prácticas. Se tienen que incluir las lecciones aprendidas en futuras intervenciones similares.”
</t>
  </si>
  <si>
    <t>The intervention is largely going according to plan. Minor adjustments are required, but these are under control. They have been implemented, are ongoing or scheduled within the term of the intervention. These adjustments are minor and do not require consultation with the DGD. 
Final report interpretation: the intervention went largely as desired, save for small, necessary adjustments during its course in response to monitoring. However, it was not possible to realise everything in accordance with the plan. Lessons learned should be carried forward for similar interventions in the future.</t>
  </si>
  <si>
    <t>$C$19</t>
  </si>
  <si>
    <t>L'intervention se déroule en grande partie comme espéré. De petits ajustements s'avèrent nécessaires, mais sont sous contrôle. Ils ont déjà été appliqués, sont en cours ou ont été intégrés au planning de l’intervention. Ces ajustements mineurs ne requièrent pas de concertation avec la DGD.
Interprétation du rapport final : l'intervention s'est déroulée en grande partie comme espéré, bien que le monitoring ait mis en évidence la nécessité de petits ajustements en cours d'intervention. Tout n'a pas pu être réalisé selon le plan. Les leçons tirées doivent servir à des interventions analogues à l'avenir.</t>
  </si>
  <si>
    <t xml:space="preserve">De interventie verloopt grotendeels naar wens. Er zijn kleine bijsturingen nodig, maar die zijn onder controle. Deze werden al uitgevoerd, zijn lopende, of zijn ingepland binnen de interventie. Deze bijsturingen zijn niet van dien aard dat ze overleg vragen met DGD. 
Eindrapport interpretatie:  De interventie verliep grotendeels naar wens, mits kleine, noodzakelijke bijsturingen tijdens de interventie n.a.v. de monitoring . Niet alles kon  echter worden gerealiseerd volgens plan. Geleerde  lessen dienen meegenomen te worden naar gelijkaardige interventies in de toekomst. </t>
  </si>
  <si>
    <t xml:space="preserve">La intervención va en gran medida como se esperaba. Se necesitan pequeñas adaptaciones, pero están bajo control. Ya se han aplicado, están en curso o se han integrado en la planificación de la intervención. Estas pequeñas adaptaciones no requieren consulta con la DGD.
Interpretación del informe final: La intervención se desarrolló en gran medida según lo previsto, aunque el seguimiento señaló la necesidad de pequeñas adaptaciones durante la intervención. Sin embargo, no todo pudo conseguirse según lo previsto. Se tienen que incluir las lecciones aprendidas en futuras intervenciones similares.
</t>
  </si>
  <si>
    <t>Certain problems must be tackled in order to avoid a negative effect on the overall functioning of the intervention. Consultation with the DGD is required. 
Final report interpretation: the intervention required significant adjustment during implementation and was only partially realised. Lessons learned should be carried forward for similar interventions in the future.</t>
  </si>
  <si>
    <t>$C$20</t>
  </si>
  <si>
    <t>Certains problèmes doivent être traités pour éviter des répercussions négatives sur le fonctionnement global de l’intervention. Une concertation avec la DGD est nécessaire.
Interprétation du rapport final : d'importants ajustements ont dû être apportés à l'intervention, qui n'a été que partiellement réalisée. Les leçons tirées doivent servir à des interventions analogues à l'avenir.</t>
  </si>
  <si>
    <t xml:space="preserve">Bepaalde problemen moeten behandeld worden omdat anders het globale functioneren van de interventie negatief beïnvloed wordt. Overleg met DGD is vereist. 
Eindrapport interpretatie: De interventie moest sterk worden bijgestuurd tijdens de duurtijd en werd maar gedeeltelijk gerealiseerd. Geleerde lessen dienen meegenomen te worden naar gelijkaardige interventies in de toekomst. </t>
  </si>
  <si>
    <t>Es necesario abordar ciertos problemas para evitar repercusiones negativas en el funcionamiento general de la intervención. Es necesario consultar a la DGD.
Interpretación del informe final: Fue necesario realizar adaptaciones importantes durante la intervención, que sólo se realizó parcialmente. Se tienen que incluir las lecciones aprendidas en futuras intervenciones similares.</t>
  </si>
  <si>
    <t xml:space="preserve">The cited shortcomings are so serious that the intervention will fail if no remediation measures are taken. Far-reaching adjustments are required. Consultation with the DGD is required.
Final report interpretation: drastic adaptations were needed during the intervention's implementation. The outcome was not sufficiently realised. Fundamental reflection on similar interventions in the future will be needed. </t>
  </si>
  <si>
    <t>$C$21</t>
  </si>
  <si>
    <t>L'ampleur des déficits mentionnés est telle que, si l’on n’y remédie pas, l’intervention échouera. Des changements drastiques sont nécessaires. Une concertation avec la DGD se révèle indispensable.
Interprétation du rapport final : des ajustements majeurs ont dû être apportés au cours de l'intervention. L'outcome a été insuffisamment réalisé.  Une réflexion de fond quant à des interventions analogues à l'avenir s'impose.</t>
  </si>
  <si>
    <t xml:space="preserve">De aangehaalde tekorten zijn dermate zwaar dat als er niet aan geremedieerd wordt de interventie zal mislukken. Ingrijpende aanpassingen zijn noodzakelijk. Overleg met DGD is vereist.
Eindrapport interpretatie:  Er dienden ingrijpende aanpassingen te gebeuren tijdens duurtijd van de interventie. De outcome werd onvoldoende gerealiseerd.  Fundamentele reflectie over gelijkaardige interventies in de toekomst is nodig. </t>
  </si>
  <si>
    <t>La magnitud de las deficiencias mencionadas es tal que, si no se abordan, la intervención fallará. Es necesario realizar adaptaciones importantes y también consultar a la DGD.
Interpretación del informe final: Fue necesario realizar adaptaciones importantes durante la intervención. El outcome se realizó de manera insuficiente. Es necesaria una reflexión fundamental sobre futuras intervenciones similares.</t>
  </si>
  <si>
    <t>$C$22</t>
  </si>
  <si>
    <t>$C$23</t>
  </si>
  <si>
    <t>$C$24</t>
  </si>
  <si>
    <t>$C$25</t>
  </si>
  <si>
    <t>$C$26</t>
  </si>
  <si>
    <t>$C$27</t>
  </si>
  <si>
    <t>$C$28</t>
  </si>
  <si>
    <t>$C$29</t>
  </si>
  <si>
    <t>$C$30</t>
  </si>
  <si>
    <t>$C$31</t>
  </si>
  <si>
    <t>Name of actor</t>
  </si>
  <si>
    <t>Nom de l'acteur</t>
  </si>
  <si>
    <t>Naam actor</t>
  </si>
  <si>
    <t>Nombre del actor</t>
  </si>
  <si>
    <t>Country</t>
  </si>
  <si>
    <t>Pays</t>
  </si>
  <si>
    <t>Land</t>
  </si>
  <si>
    <t>País</t>
  </si>
  <si>
    <t>Outcome</t>
  </si>
  <si>
    <t>OVERALL SCORE</t>
  </si>
  <si>
    <t>SCORE GLOBAL</t>
  </si>
  <si>
    <t>GLOBALE SCORE</t>
  </si>
  <si>
    <t>PUNTUACIÓN GLOBAL</t>
  </si>
  <si>
    <t>1.   OVERALL SCORE FOR EFFICIENCY</t>
  </si>
  <si>
    <t>1.   SCORE GLOBAL EFFICIENCE</t>
  </si>
  <si>
    <t>1.   GLOBALE SCORE EFFICIENTIE</t>
  </si>
  <si>
    <t>1.   PUNTUACIÓN GLOBAL DE LA EFICIENCIA</t>
  </si>
  <si>
    <t>2.   OVERALL SCORE FOR EFFECTIVENESS</t>
  </si>
  <si>
    <t>2.   SCORE GLOBAL EFFICACITÉ</t>
  </si>
  <si>
    <t>2.   GLOBALE SCORE DOELTREFFENDHEID</t>
  </si>
  <si>
    <t>2.  PUNTUACIÓN GLOBAL DE LA EFICACIA</t>
  </si>
  <si>
    <t>3.   OVERALL SCORE FOR RELEVANCE</t>
  </si>
  <si>
    <t>3.   SCORE GLOBAL PERTINENCE</t>
  </si>
  <si>
    <t>3.   GLOBALE SCORE RELEVANTIE</t>
  </si>
  <si>
    <t xml:space="preserve">3.   PUNTUACIÓN GLOBAL DE LA PERTINENCIA </t>
  </si>
  <si>
    <t>4. OVERALL SCORE FOR SUSTAINABILITY</t>
  </si>
  <si>
    <t xml:space="preserve">4.   SCORE GLOBAL DURABILITÉ </t>
  </si>
  <si>
    <t>4.   GLOBALE SCORE DUURZAAMHEID</t>
  </si>
  <si>
    <t xml:space="preserve">4.  PUNTUACIÓN GLOBAL DE LA SOSTENIBILIDAD </t>
  </si>
  <si>
    <t>5.   OVERALL SCORE FOR COHERENCE</t>
  </si>
  <si>
    <t>5.   SCORE GLOBAL COHÉRENCE</t>
  </si>
  <si>
    <t>5.   GLOBALE SCORE COHERENTIE</t>
  </si>
  <si>
    <t>5.   PUNTUACIÓN GLOBAL DE LA COHERENCIA</t>
  </si>
  <si>
    <t>6.   OVERALL SCORE FOR GENDER</t>
  </si>
  <si>
    <t>6.   SCORE GLOBAL GENRE</t>
  </si>
  <si>
    <t>6.   GLOBALE SCORE GENDER</t>
  </si>
  <si>
    <t>6.   PUNTUACIÓN GLOBAL DEL GÉNERO</t>
  </si>
  <si>
    <t>7.   OVERALL SCORE FOR ENVIRONMENT</t>
  </si>
  <si>
    <t>7.   SCORE GLOBAL ENVIRONNEMENT</t>
  </si>
  <si>
    <t>7.   GLOBALE SCORE MILIEU</t>
  </si>
  <si>
    <t>7.   PUNTUACIÓN GLOBAL DEL MEDIO AMBIENTE</t>
  </si>
  <si>
    <t/>
  </si>
  <si>
    <t>SCORE</t>
  </si>
  <si>
    <t>PUNTUACIÓN</t>
  </si>
  <si>
    <t>1. EFFICIENCY OF IMPLEMENTATION SO FAR: the extent to which the resources of the intervention (funds, expertise, time, etc.) have been converted into outputs in an efficient manner and within the set time frame</t>
  </si>
  <si>
    <t>1. EFFICIENCE DE LA MISE EN ŒUVRE JUSQU'À CE JOUR : la mesure dans laquelle les ressources de l'intervention (fonds, expertise, temps, etc.) ont été converties en outputs de manière efficiente et dans les délais impartis.</t>
  </si>
  <si>
    <t>1. EFFICIENTIE VAN DE UITVOERING TOT DUSVER : de mate waarin de middelen van de interventie (fondsen, expertise, tijd, etc.) omgezet zijn in outputs op een efficiënte manier en binnen het voorziene tijdsbestek</t>
  </si>
  <si>
    <t>1. EFICACIA DE LA EJECUCIÓN HASTA LA FECHA : medida en que los recursos de la intervención (fondos, competencias, tiempo, etc.) se han convertido en outputs de manera eficaz y dentro del plazo previsto.</t>
  </si>
  <si>
    <t>OVERALL SCORE FOR EFFICIENCY</t>
  </si>
  <si>
    <t>SCORE GLOBAL EFFICIENCE</t>
  </si>
  <si>
    <t>GLOBALE SCORE EFFICIENTIE</t>
  </si>
  <si>
    <t xml:space="preserve">PUNTUACIÓN GLOBAL DE LA EFICIENCIA </t>
  </si>
  <si>
    <t>Interpretation of the efficiency criterion: Efficiency is examined in two ways here:
1) the input/output ratio: the means used provide the best “cost/benefit” ratio to achieve the predefined outputs. For the costs, reference is made to the budget as approved by the DGD. 
2) the timeliness of the outputs: the activities go according to plan and the outputs will be achieved within the predefined term.
The choice of method is not evaluated here. This aspect is assessed under the relevance criterion.</t>
  </si>
  <si>
    <t>Interprétation du critère de l'efficience : L'efficience est traitée ici de deux manières : 
1) Le rapport inputs/outputs : les ressources utilisées offrent le meilleur rapport "coût-bénéfice" pour atteindre les outputs prédéfinis. Pour les coûts, il est fait référence au budget tel qu'approuvé par la DGD. 
2) La ponctualité de l'obtention des outputs : les activités se déroulent comme prévu et les outputs seront atteints dans les délais impartis.
Le choix de l'approche n'est pas apprécié ici. Cet aspect est évalué sous le critère de la pertinence.</t>
  </si>
  <si>
    <t>Interpretatie van het criterium efficiëntie: Efficiëntie wordt hier behandeld op twee manieren: 
1) de ratio input/output: de middelen die gebruikt worden, leveren de beste “kosten/baten”-verhouding op voor het behalen van de vooropgezette outputs. Voor de kosten wordt er verwezen naar het budget zoals het goedgekeurd werd door de DGD. 
2) de tijdigheid van het behalen van de outputs: de activiteiten verlopen zoals gepland en de outputs zullen binnen de vooropgestelde termijn behaald worden.
De keuze van de aanpak wordt hier niet beoordeeld. Dat aspect wordt beoordeeld onder het criterium relevantie.</t>
  </si>
  <si>
    <t xml:space="preserve">Interpretación del criterio de eficiencia: La eficiencia se trata en este caso de dos maneras: 
1) la relación inputs/outputs: los recursos utilizados ofrecen la mejor relación “coste-beneficio” para alcanzar los outputs predefinidos. Para los costes, se hace referencia al presupuesto aprobado por la DGD. 
2) Puntualidad de la consecución de los outputs: las actividades se ejecutan según lo previsto y los outputs se obtendrán dentro del plazo previsto.
La elección del enfoque no se evalúa en este caso. Este aspecto se evalúa en el criterio de la pertinencia.
</t>
  </si>
  <si>
    <t>1.1 To what extent are the inputs managed cost-efficiently?</t>
  </si>
  <si>
    <t>1.1 Dans quelle mesure les inputs sont-ils gérés de manière efficiente en termes de coûts ?</t>
  </si>
  <si>
    <t>1.1 In welke mate zijn de inputs kostenefficiënt beheerd?</t>
  </si>
  <si>
    <t>1.1 ¿En qué medida se gestionan los inputs de manera rentable?</t>
  </si>
  <si>
    <t>COMMENTS</t>
  </si>
  <si>
    <t>COMMENTAIRES</t>
  </si>
  <si>
    <t>COMENTARIOS</t>
  </si>
  <si>
    <t>1.2 To what extent are the intended processes (all the types of activities that are subsidised) implemented within the time envisaged?</t>
  </si>
  <si>
    <t>1.2 Dans quelle mesure les processus prévus (l'ensemble des types d'activités subsidiées) sont-ils mis en œuvre dans les délais impartis ?</t>
  </si>
  <si>
    <t>1.2 In welke mate worden de voorziene processen (het geheel van types activiteiten die gesubsidieerd worden) uitgevoerd binnen de voorziene tijdsspanne?</t>
  </si>
  <si>
    <t>1.2 ¿En qué medida se ejecutan los procesos previstos (el conjunto de tipos de actividades subvencionadas) en el plazo previsto?</t>
  </si>
  <si>
    <t xml:space="preserve">The outputs will be obtained with the most advantageous mix of inputs (as provided for in the budget approved by the DGD). 
Final report interpretation: The outputs were realised with the most advantageous mix of inputs (as provided for in the budget approved by the DGD). </t>
  </si>
  <si>
    <t xml:space="preserve">Les outputs seront obtenus avec la combinaison la plus avantageuse d'inputs (comme prévu dans le budget approuvé par la DGD). 
Interprétation du rapport final : les outputs ont été obtenus avec la combinaison la plus avantageuse d'inputs (comme prévu dans le budget approuvé par la DGD). </t>
  </si>
  <si>
    <t xml:space="preserve">De outputs zullen behaald worden met de meest voordelige mix van inputs (zoals voorzien in het budget goedgekeurd door de DGD). 
Eindrapport interpretatie: De outputs werden gerealiseerd met de meest voordelige mix van inputs (zoals voorzien in het budget goedgekeurd door de DGD). </t>
  </si>
  <si>
    <t>Los outputs se obtendrán con la combinación más ventajosa de inputs (según lo previsto en el presupuesto aprobado por la DGD). 
Interpretación del informe final: Los outputs se han obtenido con la combinación más ventajosa de inputs (según lo previsto en el presupuesto aprobado por la DGD).</t>
  </si>
  <si>
    <t xml:space="preserve">Minor changes to the inputs planned can further optimise the process and will provide an even better "cost/benefit ratio" (in comparison to the budget provided for and approved by the DGD). These adjustments are made in the context of the intervention.
Final report interpretation: Minor changes were made relating to the inputs used to optimise the process. Most adjustments were made in the context of the intervention. Lessons learned should be carried forward for similar interventions in the future.    </t>
  </si>
  <si>
    <t xml:space="preserve">De petits changements concernant les inputs déployés peuvent encore optimiser davantage le processus et permettre d'obtenir un rapport "coût-bénéfice" encore meilleur (par rapport au budget prévu et approuvé par la DGD). Ces ajustements sont réalisés dans le cadre de l'intervention.
Interprétation du rapport final : de petits changements concernant les inputs utilisés ont permis d'optimiser le processus. La plupart des ajustements ont été effectués dans le cadre de l'intervention. Les leçons tirées doivent servir à des interventions analogues à l'avenir.   </t>
  </si>
  <si>
    <t xml:space="preserve">Kleine wijzigingen m.b.t tot de ingezette inputs kunnen het proces nog verder optimaliseren en zullen een nog betere “kosten/baten”-verhouding geven (in verhouding tot het budget zoals voorzien en goedgekeurd door de DGD). Die aanpassingen worden gerealiseerd binnen de interventie.
Eindrapport interpretatie :  Kleine wijzigingen m.b.t tot de ingezette inputs dienden het proces te optimaliseren. De meeste aanpassingen werden gerealiseerd binnen de interventie. Geleerde  lessen dienen meegenomen te worden naar gelijkaardige interventies in de toekomst.    </t>
  </si>
  <si>
    <t>Pequeños cambios en los inputs utilizados pueden optimizar aún más el proceso y mejorar la relación “coste-beneficio” (en comparación con el presupuesto previsto y aprobado por la DGD). Estas adaptaciones se realizarán dentro de la intervención. 
Interpretación del informe final: Pequeños cambios en los inputs utilizados fueron necesarios para optimizar el proceso. La mayoría de las adaptaciones se realizaron dentro de la intervención. Se tienen que incluir las lecciones aprendidas en futuras intervenciones similares.</t>
  </si>
  <si>
    <t>Major adjustments need to be made to ensure the cost-effectiveness of the inputs used, as provided for in the budget approved by the DGD. These adjustments are possible but require immediate attention.
Final report interpretation: Major adjustments were required to ensure the cost-effectiveness of the inputs used, as provided for in the budget approved by the DGD. Lessons learned should be carried forward for similar interventions in the future.</t>
  </si>
  <si>
    <t xml:space="preserve">Des ajustements majeurs doivent être effectués pour assurer le rapport coût-efficience des inputs déployés, comme prévu dans le budget approuvé par la DGD.  De tels ajustements sont possibles mais nécessitent une attention immédiate.
Interprétation du rapport final : des ajustements majeurs ont dû être effectués pour assurer le rapport coût-efficience des inputs déployés, comme prévu dans le budget approuvé par la DGD. Les leçons tirées doivent servir à des interventions analogues à l'avenir.  </t>
  </si>
  <si>
    <t>Grondige aanpassingen dienen te gebeuren om de kostenefficiëntie van de ingezette inputs te garanderen, zoals die voorzien werd in het budget dat goedgekeurd werd door de DGD.  Die aanpassingen zijn mogelijk maar vereisen onmiddellijke aandacht.
Eindrapport interpretatie :  Grondige aanpassingen dienden te gebeuren om de kostenefficiëntie van de ingezette inputs te garanderen, zoals die voorzien werd in het budget dat goedgekeurd werd door de DGD.  Geleerde lessen dienen meegenomen te worden naar gelijkaardige interventies in de toekomst.</t>
  </si>
  <si>
    <t>Es necesario realizar adaptaciones importantes para garantizar la rentabilidad de los inputs utilizados, según lo previsto en el presupuesto aprobado por la DGD. Estas adaptaciones son posibles, pero requieren atención inmediata.
Interpretación del informe final: Fue necesario realizar adaptaciones importantes para garantizar la rentabilidad de los inputs utilizados, según lo previsto en el presupuesto aprobado por la DGD. Se tienen que incluir las lecciones aprendidas en futuras intervenciones similares.</t>
  </si>
  <si>
    <t xml:space="preserve">The cost-efficiency of the inputs used is critical and will make it impossible to achieve the predefined outputs with the budgeted resources. A complete reassessment is necessary to see if the outputs can still be achieved.
Final report interpretation: the cost-efficiency of the inputs used was critical and made it impossible to achieve the predefined outputs with the budgeted resources. Fundamental reflection on similar interventions in the future will be needed. </t>
  </si>
  <si>
    <t xml:space="preserve">Le rapport coût-efficience des inputs déployés est critique et conduira au fait que les outputs prédéfinis ne peuvent plus être atteints avec les ressources prévues. Une nouvelle estimation complète est nécessaire afin de déterminer si les outputs peuvent encore être atteints.
Interprétation du rapport final : le rapport coût-efficience des inputs déployés était critique et a conduit au fait que les outputs prédéfinis ne pouvaient plus être atteints avec les ressources prévues. Une réflexion de fond quant à des interventions analogues à l'avenir s'impose. </t>
  </si>
  <si>
    <t xml:space="preserve">De kostenefficiëntie van de ingezette inputs is kritiek en zal ertoe leiden dat de vooropgestelde outputs niet meer behaald kunnen worden met de voorziene middelen. Een volledige herinschatting is nodig om te zien of de outputs nog kunnen behaald worden.
Eindrapport interpretatie :   De kostenefficiëntie van de ingezette inputs was kritiek en heeft ertoe geleid dat de vooropgestelde outputs niet meer behaald konden worden met de voorziene middelen.  Fundamentele reflectie over gelijkaardige interventies in de toekomst is nodig. </t>
  </si>
  <si>
    <t>La rentabilidad de los inputs utilizados es crítica y conducirá a que los outputs previstos ya no puedan realizarse con los recursos previstos. Es necesaria una reevaluación completa para determinar si los outputs aún pueden realizarse.
Interpretación del informe final: La rentabilidad de los inputs utilizados fue crítica y provocó que los outputs predefinidos ya no pudieran realizarse con los recursos previstos. Es necesaria una reflexión fundamental sobre futuras intervenciones similares.</t>
  </si>
  <si>
    <t>All activities will be carried out in the time envisaged and will result in the achievement of all outputs.
Final report interpretation: All activities were carried out in the time envisaged and resulted in the achievement of all outputs.</t>
  </si>
  <si>
    <t>Toutes les activités sont réalisées dans les délais impartis et conduiront à la réalisation de tous les outputs.
Interprétation du rapport final : toutes les activités ont été réalisées dans les délais impartis et ont conduit à la réalisation de tous les outputs.</t>
  </si>
  <si>
    <t>Alle activiteiten worden uitgevoerd in de voorziene tijdsspanne en zullen leiden tot het behalen van alle outputs.
Eindrapport interpretatie : Alle activiteiten werden uitgevoerd in de voorziene tijdsspanne en hebben geleid tot het behalen van alle outputs.</t>
  </si>
  <si>
    <t>Todas las actividades se llevan a cabo en el plazo previsto y conducirán a la consecución de todos los outputs.
Interpretación del informe final : Todas las actividades se llevaron a cabo en el plazo previsto y condujeron a la consecución de todos los outputs.</t>
  </si>
  <si>
    <t xml:space="preserve">Most of the activities will be carried out within the time envisaged. Some have been delayed, but this has no impact on the delivery of outputs.
Final report interpretation: Most of the activities were carried out within the time envisaged. Some were delayed in their execution, with minor consequences for delivering the outputs. Lessons learned should be carried forward for similar interventions in the future.    </t>
  </si>
  <si>
    <t xml:space="preserve">La plupart des activités sont mises en œuvre dans les délais impartis. Certaines sont retardées, mais sans affecter la réalisation des outputs.
Interprétation du rapport final : la plupart des activités ont été mises en œuvre dans les délais impartis. Certaines ont été réalisées en retard, avec une incidence mineure sur la réalisation des outputs. Les leçons tirées doivent servir à des interventions analogues à l'avenir.  </t>
  </si>
  <si>
    <t xml:space="preserve">Het merendeel van de activiteiten worden uitgevoerd binnen de voorziene tijdsspanne. Sommigen zijn vertraagd, maar dit heeft geen gevolgen voor het leveren van de outputs.
Eindrapport interpretatie : Het merendeel van de activiteiten werden uitgevoerd binnen de voorziene tijdsspanne. Sommigen werden in vertraging uitgevoerd, met lichte gevolgen voor het leveren van de outputs. Geleerde  lessen dienen meegenomen te worden naar gelijkaardige interventies in de toekomst.    </t>
  </si>
  <si>
    <t xml:space="preserve">La mayoría de las actividades se ejecutan dentro del plazo previsto. Algunas se retrasan, pero esto no afecta a la entrega de los outputs.
Interpretación del informe final : La mayoría de las actividades se llevaron a cabo dentro del plazo previsto. Algunas se llevaron a cabo con retraso, con ligeras repercusiones en la obtención de los outputs. Se tienen que incluir las lecciones aprendidas en futuras intervenciones similares.    </t>
  </si>
  <si>
    <t xml:space="preserve">The activities have been delayed. Corrective measures are needed to deliver the outputs.
Final report interpretation: The activities were delayed. Despite the improvement measures carried out, the outputs were only partially achieved. Lessons  learned should be carried forward for similar interventions in the future.    </t>
  </si>
  <si>
    <t xml:space="preserve">Les activités ont été retardées. Des mesures correctives sont nécessaires pour obtenir les outputs escomptés.
Interprétation du rapport final : les activités accusent un retard. Malgré les mesures correctives mises en œuvre, les outputs n'ont été que partiellement atteints. Les leçons tirées doivent servir à des interventions analogues à l'avenir.    </t>
  </si>
  <si>
    <t xml:space="preserve">De activiteiten zijn vertraagd. Er zijn verbeteringsmaatregelen nodig om de outputs te kunnen leveren.
Eindrapport interpretatie :  De activiteiten waren in vertraging. Ondanks de uitgevoerde verbeteringsmaatregelen werden de outputs slechts gedeeltelijk bereikt. Geleerde  lessen dienen meegenomen te worden naar gelijkaardige interventies in de toekomst.    </t>
  </si>
  <si>
    <t xml:space="preserve">Las actividades tienen retraso. Se necesitan medidas correctoras para obtener los outputs.
Interpretación del informe final : Las actividades iban con retraso. A pesar de las medidas correctoras aplicadas, los outputs sólo se alcanzaron parcialmente. Se tienen que incluir las lecciones aprendidas en futuras intervenciones similares.    </t>
  </si>
  <si>
    <t xml:space="preserve">Activities have been seriously delayed. Outputs can only be delivered if major changes are made to the schedule.
Final report interpretation: The activities suffered a considerable delay. The outputs were not sufficiently achieved. The improvements attempted had an insufficient effect or could not be implemented. Fundamental reflection on similar interventions in the future will be needed. </t>
  </si>
  <si>
    <t xml:space="preserve">Les activités ont accusé un retard important. Les outputs ne peuvent être obtenus que si des changements importants interviennent dans la planification.
Interprétation du rapport final : les activités ont accusé un retard important. Les outputs ont été insuffisamment atteints. Les mesures correctives n'ont pas eu l'effet escompté ou n'ont pas pu être mises en œuvre comme prévu. Une réflexion de fond quant à des interventions analogues à l'avenir s'impose. </t>
  </si>
  <si>
    <t xml:space="preserve">De activiteiten hebben een aanzienlijke vertraging opgelopen. De outputs kunnen slechts geleverd worden indien er belangrijke veranderingen gebeuren in de planning.
Eindrapport interpretatie:  De activiteiten hadden een aanzienlijke vertraging. De outputs werden onvoldoende bereikt.  De getroffen verbeteringen hadden onvoldoende effect of konden niet worden uitgevoerd.  Fundamentele reflectie over gelijkaardige interventies in de toekomst is nodig. </t>
  </si>
  <si>
    <t xml:space="preserve">Las actividades se han retrasado considerablemente. Los outputs sólo pueden obtenerse si se producen cambios significativos en la planificación.
Interpretación del informe final:  Las actividades se retrasaron considerablemente. Los outputs no se alcanzaron suficientemente. Las mejoras introducidas no tuvieron suficiente repercusión o no pudieron realizarse.  Es necesaria una reflexión fundamental sobre intervenciones similares en el futuro. </t>
  </si>
  <si>
    <t>2. EFFECTIVENESS: the extent to which the specific objective (outcome) has been achieved, as planned by the end of the year N</t>
  </si>
  <si>
    <t>2. EFFICACITÉ : la mesure dans laquelle l'objectif spécifique (outcome) a été atteint, comme prévu à la fin de l'année N</t>
  </si>
  <si>
    <t>2. DOELTREFFENDHEID : de mate waarin de specifieke doelstelling (outcome) behaald is, zoals voorzien aan het einde van het jaar N</t>
  </si>
  <si>
    <t>2. EFICACIA : medida en que el objetivo específico (outcome) se ha realizado según lo previsto al final del año N</t>
  </si>
  <si>
    <t>OVERALL SCORE FOR EFFECTIVENESS</t>
  </si>
  <si>
    <t>SCORE GLOBAL EFFICACITÉ</t>
  </si>
  <si>
    <t>GLOBALE SCORE DOELTREFFENDHEID</t>
  </si>
  <si>
    <t>PUNTUACIÓN GLOBAL DE LA EFICACIA</t>
  </si>
  <si>
    <t>Interpretation of the effectiveness criterion: 
Effectiveness is about achieving the specific objective (= outcome) and must be seen at the level of the beneficiaries. It assesses the achievement of the outputs, because it is considered a condition for achieving the outcomes. It concerns the completeness and quality of the outputs delivered. The quality refers to meeting the needs of the beneficiaries.
This also means, for example, that the beneficiaries have access to the outputs and that the outputs will in all likelihood be used by the beneficiaries.</t>
  </si>
  <si>
    <t>Interprétation du critère d'efficacité : 
L'efficacité consiste à atteindre l'objectif spécifique (= outcome) et se situe au niveau des bénéficiaires. Le niveau de réalisation des outputs est évalué dans ce cadre, car il est considéré comme une condition préalable à la réalisation des outcomes. Il s'agit de l'exhaustivité et de la qualité des outputs fournis. La qualité fait référence à la satisfaction des besoins des bénéficiaires.
Cela signifie également, par exemple, que les bénéficiaires ont accès aux outputs et qu'ils sont susceptibles d'en faire usage.</t>
  </si>
  <si>
    <t>Interpretatie van het criterium doeltreffendheid: 
Doeltreffendheid gaat over het bereiken van de specifieke doelstelling (= outcome) en bevindt zich op het niveau van de begunstigden. Het behalen van de outputs wordt hier mee beoordeeld, omdat dit als een voorwaarde beschouwd wordt voor het behalen van de outcomes. Het gaat hier over de volledigheid en de kwaliteit van de geleverde outputs. De kwaliteit refereert naar het beantwoorden aan de behoeften van de begunstigden.
Dit betekent bijvoorbeeld ook dat de begunstigden toegang hebben tot de outputs en dat de outputs naar alle waarschijnlijkheid gebruikt zullen worden door de begunstigden.</t>
  </si>
  <si>
    <t xml:space="preserve">Interpretación del criterio de la eficacia: La eficacia es la consecución del objetivo específico (= outcome) y se sitúa al nivel de los beneficiarios. El nivel de realización de los outputs se evalúa también en este marco, ya que se considera una condición previa para la realización de los outcomes. Aquí se trata de la integridad y de la calidad de los outputs realizados. La calidad se refiere a la satisfacción de las necesidades de los beneficiarios.
También significa, por ejemplo, que los beneficiarios tienen acceso a los outputs y es probable que hagan uso de ellos. 
</t>
  </si>
  <si>
    <t>2.1 To what extent are the outputs achieved and of good quality?</t>
  </si>
  <si>
    <t>2.1 Dans quelle mesure les outputs sont-ils atteints et de bonne qualité ?</t>
  </si>
  <si>
    <t>2.1 In welke mate zijn de outputs behaald en zijn ze van goede kwaliteit ?</t>
  </si>
  <si>
    <t>2.1 ¿En qué medida se han realizado los outputs y son estos de buena calidad?</t>
  </si>
  <si>
    <t xml:space="preserve">2.2 What is the probability that the specific objective be achieved if the implementation continues to progress as it is today? </t>
  </si>
  <si>
    <t xml:space="preserve">2.2 Quelle est la probabilité de réalisation de l'objectif spécifique si la mise en œuvre se déroule comme aujourd'hui ?  </t>
  </si>
  <si>
    <t xml:space="preserve">2.2 Met welke waarschijnlijkheid zal het specifieke objectief gerealiseerd worden als de uitvoering vordert zoals vandaag ? </t>
  </si>
  <si>
    <t>2.2 ¿Cuál es la probabilidad de realizar el objetivo específico si la ejecución continúa como hasta ahora?</t>
  </si>
  <si>
    <t>All outputs have been or are very likely to be achieved as planned and are of good quality.
Final report interpretation: All outputs were achieved as envisaged and are of good quality.</t>
  </si>
  <si>
    <t>Tous les outputs ont été ou sont susceptibles d'être atteints comme prévu et sont de bonne qualité._x000D_
Interprétation du rapport final : tous les outputs ont été atteints comme prévu et sont de bonne qualité.</t>
  </si>
  <si>
    <t>Alle outputs zijn of zullen naar alle waarschijnlijkheid behaald worden zoals voorzien en zijn van goede kwaliteit.
Eindrapport interpretatie : Alle outputs werden behaald zoals voorzien en zijn van goede kwaliteit.</t>
  </si>
  <si>
    <t>Todos los outputs se han realizado o es probable que se realicen según lo previsto y son de buena calidad.
Interpretación del informe final: Todos los outputs se han realizado según lo previsto y son de buena calidad.</t>
  </si>
  <si>
    <t xml:space="preserve">A number of adjustments are necessary to ensure that the required outputs will be achieved and will be of good quality. These adjustments are minor and will be made within the term of the intervention.
Final report interpretation: The majority of the outputs were achieved. A number of adaptations were necessary. Not everything was carried out as planned. However, the undelivered outputs did not form an insurmountable obstacle for the specific objectives. Lessons learned should be carried forward for similar interventions in the future.    </t>
  </si>
  <si>
    <t xml:space="preserve">Certains ajustements sont nécessaires pour garantir que les outputs prévus seront atteints et de bonne qualité. Ces ajustements sont minimes et seront réalisés dans le cadre de l'intervention._x000D_
Interprétation du rapport final : la plupart des outputs ont été atteints. Certains ajustements se sont avérés nécessaires. Tout n'a pas été mis en œuvre comme prévu. Toutefois, les outputs non effectués n'ont pas constitué un obstacle insurmontable à la réalisation de l'objectif spécifique. Les leçons tirées doivent servir à des interventions analogues à l'avenir.      </t>
  </si>
  <si>
    <t xml:space="preserve">Een aantal aanpassingen zijn noodzakelijk om te garanderen dat de voorziene outputs behaald zullen worden en van goede kwaliteit zullen zijn. Deze aanpassingen zijn licht en zullen binnen de interventie gerealiseerd worden.
Eindrapport interpretatie : Het merendeel van de outputs werd behaald. Een aantal aanpassingen waren noodzakelijk.   Niet alles werd uitgevoerd als voorzien. De niet-behaalde outputs hebben echter geen onoverkomelijk obstakel gevormd voor het behalen van de specifieke doelstelling. Geleerde  lessen dienen meegenomen te worden naar gelijkaardige interventies in de toekomst.    </t>
  </si>
  <si>
    <t>Son necesarias algunas adaptaciones para garantizar que los outputs previstos se realicen y sean de buena calidad. Estas adaptaciones son mínimas y se realizarán dentro de la intervención.
Interpretación del informe final: Se han realizado la mayoría de los outputs. Fue necesario realizar algunas adaptaciones. No todo pudo realizarse según lo previsto. Sin embargo, los outputs no alcanzados no representaron un obstáculo insuperable para la realización del objetivo específico. Se tienen que incluir las lecciones aprendidas en futuras intervenciones similares.</t>
  </si>
  <si>
    <t xml:space="preserve">Certain outputs are/will not be delivered as planned or will not be of good quality. The specific objective will therefore only be partially achieved. Adjustments are necessary.
Final report interpretation: A number of the outputs were not achieved or are not of good quality. The improvement measures had only a partial effect or could not be fully implemented as planned. Lessons learned should be carried forward in the implementation of similar interventions in the future. </t>
  </si>
  <si>
    <t>Certains outputs ne sont/seront pas fournis comme prévu ou ne seront pas de bonne qualité. De ce fait, l'objectif spécifique ne sera que partiellement atteint. Des ajustements sont nécessaires._x000D_
Interprétation du rapport final : un certain nombre d'outputs n'ont pas été atteints ou ne sont pas de bonne qualité. Les mesures correctives n'ont pas eu l'effet escompté ou n'ont pas pu être mises en œuvre comme prévu. Les leçons tirées doivent servir à des interventions analogues à l'avenir.</t>
  </si>
  <si>
    <t xml:space="preserve">Bepaalde outputs zijn / zullen niet geleverd (worden) zoals voorzien of zullen niet van goede kwaliteit zijn. Dit zal ertoe leiden dat de specifieke doelstelling slechts deels behaald zal worden. Aanpassingen zijn nodig.
Eindrapport interpretatie:  Een aantal outputs werd niet behaald of zijn niet van goede kwaliteit. De verbeteringsmaatregelen hebben slechts gedeeltelijk effect gehad of konden niet helemaal uitgevoerd worden zoals voorzien. Geleerde lessen dienen meegenomen te worden bij de uitvoering van gelijkaardige interventies in de toekomst. </t>
  </si>
  <si>
    <t>Algunos outputs no se entregan o no se entregarán según lo previsto o no serán de buena calidad. En consecuencia, sólo se realizará parcialmente el objetivo específico. Se necesitan algunas adaptaciones.
Interpretación del informe final: Algunos outputs no se han realizado o no son de buena calidad. Las medidas correctoras solo fueron parcialmente eficaces o no pudieron realizarse plenamente según lo previsto. Se tienen que incluir las lecciones aprendidas en futuras intervenciones similares.</t>
  </si>
  <si>
    <t xml:space="preserve">The quality and delivery of most outputs contain serious gaps or are likely to have serious shortcomings. Therefore, the specific objective will not be achieved. Considerable adjustments are necessary.
Final report interpretation: The majority of the outputs were not achieved or the quality was not good. The improvement measures did not have the desired effect or could not be implemented as planned. Fundamental reflection on similar interventions in the future will be needed. </t>
  </si>
  <si>
    <t xml:space="preserve">La qualité et la réalisation de la majorité des outputs comportent ou risquent de comporter de graves lacunes. Cela aura pour conséquence que l'objectif spécifique ne sera pas atteint. Des ajustements majeurs sont nécessaires.
Interprétation du rapport final : la plupart des outputs n'ont pas été atteints ou sont de mauvaise qualité. Les mesures correctives n'ont pas eu l'effet escompté ou n'ont pas pu être mises en œuvre comme prévu. Une réflexion de fond quant à des interventions similaires à l'avenir s'impose. </t>
  </si>
  <si>
    <t xml:space="preserve">De kwaliteit en de oplevering van het merendeel van de outputs bevat serieuze lacunes of zal deze naar alle waarschijnlijkheid bevatten. Dit zal ertoe leiden dat de specifieke doelstelling niet behaald zal worden. Aanzienlijke aanpassingen zijn nodig.
Eindrapport interpretatie: Het merendeel van de outputs werd niet behaald of de kwaliteit is niet goed. De verbeteringsmaatregelen hebben niet het gewenste effect gehad of konden niet uitgevoerd worden als voorzien. Een fundamentele reflectie is nodig over gelijkaardige interventies in de toekomst. </t>
  </si>
  <si>
    <t>La calidad y la entrega de la mayoría de los outputs presentan o presentarán muy probablemente graves deficiencias. El resultado será que no se realizará el objetivo específico. Es necesario realizar adaptaciones importantes.
Interpretación del informe final: La mayoría de los outputs no se han conseguido o son de mala calidad. Las medidas correctoras no tuvieron el efecto deseado o no pudieron realizarse según lo previsto. Es necesaria una reflexión fundamental sobre futuras intervenciones similares.</t>
  </si>
  <si>
    <t>The full realisation of the specific objective in terms of quality and coverage is likely. The negative effects of the intervention (if any) have been mitigated.
Final report interpretation: The specific objective was achieved (practically) fully in terms of both quality and coverage. The negative effects of the intervention (if any) were mitigated.</t>
  </si>
  <si>
    <t>La réalisation complète de l'objectif spécifique sur les plans de la qualité et de la portée est probable. Les effets négatifs de l'intervention (le cas échéant) ont été atténués._x000D_
Interprétation du rapport final : l'objectif spécifique a été (presque) pleinement atteint sur les plans de la qualité et de la portée. Les effets négatifs de l'intervention (le cas échéant) ont été atténués.</t>
  </si>
  <si>
    <t>De volledige realisatie van de specifieke doelstelling qua kwaliteit en dekking is waarschijnlijk. De negatieve effecten van de interventie (als die er zijn) zijn afgezwakt.
Eindrapport interpretatie : De specifieke doelstelling is qua kwaliteit en dekking volledig of quasi volledig bereikt. De negatieve effecten van de interventie (als die er zijn) werden afgezwakt.</t>
  </si>
  <si>
    <t>Es probable que se realice totalmente el objetivo específico en términos de calidad y cobertura. Se han mitigado los efectos negativos de la intervención (en su caso).
Interpretación del informe final: El objetivo específico se ha realizado (casi) totalmente en términos de calidad y cobertura. Se han mitigado los efectos negativos de la intervención (en su caso).</t>
  </si>
  <si>
    <t>The specific objective will be achieved with some minor limitations in terms of quality and/or coverage; the negative effects (if any) have not caused much harm.
Final report interpretation: The specific objective was achieved for the most part. There are minor limitations in terms of quality and/or coverage; the negative effects (if any) did not cause much harm. Lessons learned should be carried forward for the implementation of similar interventions in the future.</t>
  </si>
  <si>
    <t xml:space="preserve">L'objectif spécifique sera atteint avec quelques restrictions mineures sur les plans de la qualité et/ou de la portée ; les effets négatifs (le cas échéant) n'ont pas causé de dommages importants.
Interprétation du rapport final : l'objectif spécifique a été largement atteint. Des restrictions mineures existent sur les plans de la qualité et/ou de la portée ; les effets négatifs (le cas échéant) n'ont pas causé de dommages importants. Les leçons tirées doivent servir à des interventions analogues à l'avenir. </t>
  </si>
  <si>
    <t>De specifieke doelstelling zal behaald worden met enkele kleine beperkingen qua kwaliteit en/of dekking ; de negatieve effecten (als die er zijn) hebben niet veel schade aangericht.
Eindrapport interpretatie:  De specifieke doelstelling werd grotendeels bereikt. Er zijn kleine beperkingen qua kwaliteit en/of dekking ; de negatieve effecten (als die er zijn) hebben niet veel schade aangericht.Geleerde lessen dienen meegenomen te worden bij de uitvoering van gelijkaardige interventies in de toekomst.</t>
  </si>
  <si>
    <t>El objetivo específico se realizará con restricciones menores en términos de calidad y/o cobertura; los efectos negativos (en su caso) no han causado daños significativos.
Interpretación del informe final: El objetivo específico se ha realizado en gran medida. Existen restricciones menores en términos de calidad y/o cobertura; los efectos negativos (en su caso) no han causado daños significativos. Se tienen que incluir las lecciones aprendidas en futuras intervenciones similares.</t>
  </si>
  <si>
    <t xml:space="preserve">The specific objective will only be partially achieved. Corrective measures should be taken to improve the probability of achieving the specific objective.
Final report interpretation: The specific objective was only achieved partially. The improvement measures had only a partial effect or could not be fully implemented as planned. Lessons learned should be carried forward for the implementation of similar interventions in the future. </t>
  </si>
  <si>
    <t xml:space="preserve">L'objectif spécifique ne sera que partiellement atteint. Des mesures correctives doivent être prises pour améliorer la probabilité d'atteindre l'objectif spécifique.
Interprétation du rapport final : l'objectif spécifique n'a été que partiellement atteint. Les mesures correctives n'ont pas eu l'effet escompté ou n'ont pas pu être mises en œuvre comme prévu. Les leçons tirées doivent servir à des interventions analogues à l'avenir.  </t>
  </si>
  <si>
    <t xml:space="preserve">De specifieke doelstelling zal slechts deels bereikt worden. Er moeten corrigerende maatregelen genomen worden om de waarschijnlijkheid van het realiseren van de specifieke doelstelling te verbeteren.
Eindrapport interpretatie :  De specifieke doelstelling werd slechts gedeeltelijk bereikt. De verbeteringsmaatregelen hebben slechts gedeeltelijk effect gehad of konden niet helemaal uitgevoerd worden zoals voorzien. Geleerde lessen dienen meegenomen te worden bij de uitvoering van gelijkaardige interventies in de toekomst. </t>
  </si>
  <si>
    <t>El objetivo específico sólo se realizará parcialmente. Se deben tomar medidas correctoras para mejorar la probabilidad de realizar el objetivo específico.
Interpretación del informe final: El objetivo específico sólo se realizó parcialmente. Las medidas correctoras solo fueron parcialmente eficaces o no pudieron realizarse plenamente según lo previsto.  Se tienen que incluir las lecciones aprendidas en futuras intervenciones similares.</t>
  </si>
  <si>
    <t>The intervention will not achieve its outcome unless fundamental and important measures are taken.
Final report interpretation: The intervention did not achieve its specific objective. The improvement measures did not have the desired effect or could not be implemented as planned. Fundamental reflection is required on similar interventions in the future.</t>
  </si>
  <si>
    <t>L'intervention n'atteindra pas son objectif si des mesures fondamentales et importantes ne sont pas prises.
Interprétation du rapport final : l'intervention n'a pas atteint son objectif spécifique. Les mesures correctives n'ont pas eu l'effet escompté ou n'ont pas pu être mises en œuvre comme prévu. Une réflexion de fond quant à des interventions analogues à l'avenir s'impose.</t>
  </si>
  <si>
    <t>De interventie zal haar outcome niet behalen, tenzij er fundamentele en belangrijke maatregelen genomen worden.
Eindrapport interpretatie:  De interventie heeft haar specifieke doelstelling niet behaald. De verbeteringsmaatregelen hebben niet het gewenste effect gehad of konden niet uitgevoerd worden als voorzien. Een fundamentele reflectie is nodig over gelijkaardige interventies in de toekomst.</t>
  </si>
  <si>
    <t>La intervención no realizará su outcome a menos que se tomen medidas fundamentales e importantes.
Interpretación del informe final: La intervención no realizó su objetivo específico. Las medidas correctoras no tuvieron el efecto deseado o no pudieron realizarse según lo previsto. Es necesaria una reflexión fundamental sobre futuras intervenciones similares.</t>
  </si>
  <si>
    <t>3. RELEVANCE: the extent to which the intervention is in line with the priorities of the target group, partner organisations or donor.</t>
  </si>
  <si>
    <t>3. PERTINENCE : la mesure dans laquelle l'intervention répond aux priorités du public-cible, des organisations partenaires ou du donateur.</t>
  </si>
  <si>
    <t>3. RELEVANTIE: de mate waarin de interventie in lijn ligt met de prioriteiten van de doelgroep, partnerorganisaties of donor</t>
  </si>
  <si>
    <t>3. PERTINENCIA: medida en que la intervención responde a las prioridades del público destinatario, de las organizaciones asociadas o del donante.</t>
  </si>
  <si>
    <t>OVERALL SCORE FOR RELEVANCE</t>
  </si>
  <si>
    <t>SCORE GLOBAL PERTINENCE</t>
  </si>
  <si>
    <t>GLOBALE SCORE RELEVANTIE</t>
  </si>
  <si>
    <t>PUNTUACIÓN GLOBAL DE LA PERTINENCIA</t>
  </si>
  <si>
    <t>Interpretation of the relevance criterion: The relevance was assessed in the first instance during the appreciation of the programmes,  as the extent to which the objectives of a development intervention are consistent with the needs of beneficiaries and the country, global priorities, and partners’ and donors’ policies. The fulfilment of this criterion in the follow-up is consequently rather more geared towards possible complex or changing circumstances that could result in a situation where the suitability of the objectives or the intervention design can no longer be (fully) guaranteed and must give rise to adjustments, taking account of changing circumstances. These adjustments may include, for example, an adjustment of the Theory of Change.</t>
  </si>
  <si>
    <t>Interprétation du critère de pertinence : La pertinence, soit la mesure dans laquelle les objectifs d'une intervention en faveur du développement correspondent aux besoins des bénéficiaires et du pays, aux priorités globales et à la politique des partenaires et des donateurs, a fait l'objet d'une première évaluation lors de l’appréciation des programmes. L’interprétation de ce critère dans le suivi est donc plutôt orientée vers un contexte complexe ou changeant en raison duquel la pertinence des objectifs ou le programme de l'intervention pourraient ne plus être (entièrement) garantis et qui nécessiterait des ajustements. Parmi ces ajustements peuvent figurer une adaptation de la théorie du changement.</t>
  </si>
  <si>
    <t>Interpretatie van het criterium relevantie: De relevantie werd in eerste instantie beoordeeld tijdens de appreciatie van de programma’s, als de mate waarin de doelstellingen van een ontwikkelingsinterventie overeenkomen met de behoeften van de begunstigden en het land, de globale prioriteiten en het beleid van de partners en de donoren. De invulling van dit criterium in de opvolging is bijgevolg eerder gericht op eventuele complexe of veranderende omstandigheden die ertoe kunnen leiden dat de geschiktheid van de doelstellingen of het ontwerp van de interventie niet meer (volledig) gegarandeerd kan worden en moet leiden tot aanpassingen, rekening houdend met veranderende omstandigheden. Tot die aanpassingen kan bijvoorbeeld een aanpassing van de Theory of Change behoren.</t>
  </si>
  <si>
    <t>Interpretación del criterio de pertinencia: La pertinencia, es decir, la medida en que los objetivos de una intervención de desarrollo corresponden a las necesidades de los beneficiarios y del país, a las prioridades globales y a la política de los socios y donantes, se evaluó en primer lugar en la valoración de los programas. Por lo tanto, la interpretación de este criterio en el seguimiento se orienta más bien hacia un eventual contexto complejo o cambiante en el que la pertinencia de los objetivos o del programa de la intervención pueda no estar ya (plenamente) garantizada y en el que se necesiten adaptaciones, tomando en cuenta las condiciones cambiantes. Estos cambios pueden incluir una adaptación de la teoría del cambio.</t>
  </si>
  <si>
    <t>3.1 What is the relevance of the outcome, taking into account any changes that have occurred over the past year in the external context (country/partner/etc.) or within the organisation (globally and/or at country level, in terms of HR, institutional and/or financial)? To what extent did these changes have an impact on the relevance of the intervention, and how was this handled?</t>
  </si>
  <si>
    <t>3.1 Quelle est la pertinence de l'outcome, compte tenu des éventuels changements qui se sont produits au cours de l'année écoulée dans le contexte externe (pays/partenaire/etc.) ou au sein de l'organisation (dans son ensemble et/ou au niveau du pays, en matière RH, sur le plan institutionnel et/ou financier) ? Dans quelle mesure ces changements ont-ils affecté la pertinence de l'intervention et comment la situation a-t-elle été appréhendée ?</t>
  </si>
  <si>
    <t>3.1 Wat is de relevantie van de outcome, rekening houdend met eventuele veranderingen die zich het afgelopen jaar voordeden in de externe context (land/partner/etc.) of binnen de organisatie (globaal en/of op landenniveau, inzake HR, institutioneel en/of financieel)? In welke mate hadden die veranderingen een effect op de relevantie van de interventie en hoe is hiermee omgegaan?</t>
  </si>
  <si>
    <t>3.1 ¿Cuál es la pertinencia del outcome, teniendo en cuenta los cambios eventuales que se hayan producido en el último año en el contexto externo (país/socio/etc.) o dentro de la organización (en su conjunto y/o a nivel de país, recursos humanos, a nivel institucional y/o financiero)? ¿En qué medida han afectado estos cambios a la pertinencia de la intervención y cómo se ha abordado la situación?</t>
  </si>
  <si>
    <t>COMMENTAIRE</t>
  </si>
  <si>
    <t>The relevance of the outcome is still very good. There were no changes in the context and/or internal organisation, or if there were any, they were anticipated very well. 
Final report interpretation: The relevance of the outcome was consistently very good. There were no changes in the context and/or internal organisation, or if there were any, they were anticipated very well.</t>
  </si>
  <si>
    <t>La pertinence de l’outcome est toujours très bonne. Aucun changement ne s’est produit dans le contexte et/ou au sein de l’organisation, ou bien les changements ont été très bien anticipés.
Interprétation du rapport final : la pertinence de l'outcome a toujours été très bonne. Aucun changement ne s’est produit dans le contexte et/ou au sein de l’organisation, ou bien les changements survenus avaient été très bien anticipés.</t>
  </si>
  <si>
    <t>De relevantie van de outcome is nog steeds zeer goed. Er deden zich namelijk geen wijzigingen voor in de context en/of interne organisatie, of deze waren er wel maar er werd heel goed op ingespeeld. 
Eindrapport interpretatie : De relevantie van de outcome was steeds zeer goed. Er deden zich geen wijzigingen voor in de context en/of interne organisatie, of deze waren er wel maar er werd heel goed op ingespeeld.</t>
  </si>
  <si>
    <t>La pertinencia del outcome sigue siendo muy buena. No se produjeron cambios en el contexto y/o dentro de la organización, o se respondió muy bien a los cambios que se produjeron.
Interpretación del informe final: La pertinencia del outcome siempre fue muy buena. No se produjeron cambios en el contexto y/o dentro de la organización, o se respondió muy bien a los cambios que se produjeron.</t>
  </si>
  <si>
    <t>The relevance is good. There were minor changes in the context and/or the internal organisation. These minor changes have a limited influence on the relevance. The necessary measures are taken or scheduled within the term of the intervention to meet with these demands. As a result of these adjustments, the intervention is now again largely in line with the priorities of the beneficiaries, partner organisation, donor, etc. as provided for in the programming document.
Final report interpretation: The relevance of the outcome was good. There were minor changes in the context and/or the internal organisation. These minor changes had a limited impact on the relevance. Most of the necessary measures were taken or scheduled within the period of the intervention to address this. As a result of these adjustments, the intervention remained largely in line with the priorities of the beneficiaries, partner organisation, donor, etc. as provided for in the programming document. Lessons learned should be carried forward for similar interventions in the future.</t>
  </si>
  <si>
    <t>La pertinence est bonne. Des changements mineurs se sont produits dans le contexte et/ou au sein de l’organisation, avec une influence réduite sur la pertinence. Les mesures nécessaires sont prises ou planifiées dans le cadre de l’intervention pour y remédier. Grâce à ces adaptations, l’intervention répondra de nouveau grandement aux priorités des bénéficiaires, de l’organisation partenaire, du donateur… comme prévu dans le document de programmation.
Interprétation du rapport final : la pertinence a été bonne. Des changements mineurs se sont produits dans le contexte et/ou au sein de l’organisation, avec une influence réduite sur la pertinence. La plupart des mesures nécessaires ont été prises  dans le cadre de l’intervention pour y remédier. Grâce à ces adaptations, l’intervention répondait grandement aux priorités des bénéficiaires, de l’organisation partenaire, du donateur… comme prévu dans le document de programmation. Les leçons tirées doivent servir à des interventions analogues à l'avenir.</t>
  </si>
  <si>
    <t xml:space="preserve">De relevantie is goed. Er deden zich kleine wijzigingen voor in de context en/of interne organisatie. Deze kleine wijzigingen hebben een beperkte invloed op de relevantie. De nodige maatregelen worden genomen of zijn gepland binnen de interventie om hieraan tegemoet te komen. Deze bijsturingen leiden ertoe dat de interventie terug in sterke mate in lijn is met de prioriteiten van de begunstigden, partnerorganisatie, donor, … zoals voorzien in het programmadocument.
Eindrapport interpretatie : De relevantie was goed. Er deden zich kleine wijzigingen voor in de context en/of interne organisatie. Deze kleine wijzigingen hadden een beperkte invloed op de relevantie. De meeste maatregelen die nodig waren, werden genomen  binnen de interventie om hieraan tegemoet te komen. Deze bijsturingen leidden ertoe dat de interventie grotendeels in lijn was met de prioriteiten van de begunstigden, partnerorganisatie, donor, … zoals voorzien in het programmadocument. Geleerde  lessen dienen meegenomen te worden naar gelijkaardige interventies in de toekomst. </t>
  </si>
  <si>
    <t>La pertinencia es buena. Se han producido pequeños cambios en el contexto y/o dentro de la organización. Estos pequeños cambios tienen un impacto limitado en la pertinencia. En el marco de la intervención se adoptan o se planifican las medidas necesarias para abordarlos. Con estas adaptaciones, la intervención volverá a responder en gran medida a las prioridades de los beneficiarios, de la organización asociada, del donante... tales como previstas en el documento de programación.
Interpretación del informe final: La pertinencia fue buena. Se produjeron pequeños cambios en el contexto y/o dentro de la organización, con poca influencia en la pertinencia. Se adoptaron la mayoría de las medidas necesarias para abordarlos en el marco de la intervención. Con estas adaptactiones, la intervención respondió en gran medida a las prioridades de los beneficiarios, de la organización asociada, del donante... tales como estaban previstas en el documento de programación. Se tienen que incluir las lecciones aprendidas en futuras intervenciones similares.</t>
  </si>
  <si>
    <t>The outcome is only partially relevant. One or more important changes occurred in the context and/or in the internal organisation. If no adjustment is made, the intervention will lose an important part of its relevance for the target audience, partner organisations and/or donor.
Final report interpretation: The outcome was only partially relevant. One or more important changes occurred in the context and/or in the internal organisation. The intervention lost an important part of its relevance for the target audience, partner organisations and/or donor. The improvement measures had only a partial effect or could not be fully implemented as planned. Lessons learned should be carried forward for similar interventions in the future.</t>
  </si>
  <si>
    <t>L’outcome n’est pertinent qu’en partie. Un ou plusieurs changements importants se sont produits dans le contexte et/ou au sein de l’organisation. Sans ajustement, l’intervention perdra une part importante de sa pertinence pour le public-cible, les organisations partenaires et/ou le donateur.
Interprétation du rapport final : L'outcome n'a été que partiellement pertinent. Un ou plusieurs changements importants se sont produits dans le contexte et/ou au sein de l’organisation. L’intervention a perdu une part importante de sa pertinence pour le public-cible, les organisations partenaires  et/ou le donateur. Les mesures correctives n'ont eu qu'un effet partiel ou n'ont pas pu être entièrement mises en œuvre comme prévu. Les leçons tirées doivent servir à des interventions analogues à l'avenir.</t>
  </si>
  <si>
    <t xml:space="preserve">De outcome is slechts ten dele relevant. Er deden zich een of meerdere belangrijke wijzigingen voor in de context en/of interne organisatie. Indien er niet wordt bijgestuurd, zal de interventie een belangrijk deel van de relevantie verliezen voor het doelpubliek, partner organisaties  en/of donor.
Eindrapport interpretatie :  De outcome was slechts ten dele relevant. Er deden zich een of meerdere belangrijke wijzigingen voor in de context en/of interne organisatie.  De interventie heeft een belangrijk deel van zijn relevantie verloren voor het doelpubliek, partner organisaties  en/of donor. De verbeteringsmaatregelen hebben slechts gedeeltelijk effect gehad of konden niet helemaal uitgevoerd worden zoals voorzien. Geleerde  lessen dienen meegenomen te worden naar gelijkaardige interventies in de toekomst. </t>
  </si>
  <si>
    <t>El outcome sólo es parcialmente pertinente. Se han producido uno o varios cambios importantes en el contexto y/o dentro de la organización. Sin adaptaciones, la intervención perderá una parte significativa de su pertinencia para el público destinatario, las organizaciones asociadas y/o el donante.
Interpretación del informe final: El outcome fue sólo parcialmente pertinente. Se han producido uno o varios cambios importantes en el contexto y/o dentro de la organización. La intervención perdió una parte significativa de su pertinencia para el público destinatario, las organizaciones asociadas y/o el donante. Las medidas correctoras solo fueron parcialmente eficaces o no pudieron realizarse plenamente según lo previsto. Se tienen que incluir las lecciones aprendidas en futuras intervenciones similares.</t>
  </si>
  <si>
    <t xml:space="preserve">The relevance of the outcome is under threat. The changes in context and/or internal organisation are such that the intervention has or threatens to become completely irrelevant. Major adjustment is required.
Final report interpretation: The changes in context and/or internal organisation were such that the intervention became completely irrelevant. The adjustment did not have the desired effect or could not be implemented as planned. Fundamental reflection is required regarding similar interventions in the future. </t>
  </si>
  <si>
    <t>La pertinence de l’outcome est menacée. Les changements dans le contexte et/ou au sein de l’organisation sont tels que l’intervention est devenue ou risque de devenir tout à fait non pertinente. Des ajustements majeurs sont nécessaires.
Interprétation du rapport final : les changements dans le contexte et/ou au sein de l’organisation ont été tels que l’intervention a perdu toute sa pertinence. L'ajustement n'a pas eu l'effet désiré ou n'a pas pu être mis en œuvre comme prévu. Une réflexion de fond quant à des interventions analogues à l'avenir s'impose.</t>
  </si>
  <si>
    <t xml:space="preserve">De relevantie van de outcome is bedreigd. De wijzigingen  in de context en/of interne organisatie zijn van die mate dat de interventie volledig irrelevant geworden is of dreigt te worden. Grondige bijsturing is nodig.
Eindrapport interpretatie: De wijzigingen  in de context en/of interne organisatie waren van die mate dat de interventie volledig irrelevant geworden is. De bijsturing heeft niet het gewenste effect gehad of kon niet uitgevoerd worden zoals voorzien. Een fundamentele reflectie dient gevoerd te worden over gelijkaardige interventies in de toekomst. </t>
  </si>
  <si>
    <t>La pertinencia del outcome está en peligro. Los cambios en el contexto y/o dentro de la organización son tales que la intervención se ha vuelto o es probable que se vuelva completamente irrelevante. Son necesarias adaptaciones importantes.
Interpretación del informe final: Los cambios en el contexto y/o dentro de la organización fueron de tal magnitud que la intervención perdió toda pertinencia. La adaptación no tuvo el efecto deseado o no pudo realizarse según lo previsto. Es necesaria una reflexión fundamental sobre futuras intervenciones similares.</t>
  </si>
  <si>
    <t xml:space="preserve">4. POTENTIAL SUSTAINABILITY: the probability that the benefits of an intervention will continue to exist and be repeated in the long term (after the end of the intervention) 
</t>
  </si>
  <si>
    <t xml:space="preserve">4. DURABILITÉ POTENTIELLE : le degré de probabilité de pérenniser et reproduire les bénéfices d’une intervention sur le long terme (au-delà de la période de l’intervention).
</t>
  </si>
  <si>
    <t xml:space="preserve">4. POTENTIELE DUURZAAMHEID : de graad van waarschijnlijkheid dat de voordelen van een interventie op lange termijn (na afloop van de interventie) blijven bestaan en herhaald worden 
</t>
  </si>
  <si>
    <t xml:space="preserve">4. SOSTENIBILIDAD POTENCIAL : grado de probabilidad de que se mantengan y reproduzcan los beneficios de una intervención a largo plazo (más allá del periodo de la intervención). 
</t>
  </si>
  <si>
    <t>OVERALL SCORE FOR SUSTAINABILITY</t>
  </si>
  <si>
    <t>SCORE GLOBAL DURABILITÉ</t>
  </si>
  <si>
    <t>GLOBALE SCORE DUURZAAMHEID</t>
  </si>
  <si>
    <t>PUNTUACIÓN GLOBAL DE LA SOSTENIBILIDAD</t>
  </si>
  <si>
    <t>Interpretation of the sustainability criterion: 
This criterion assesses the potential for continuation of the benefits of the intervention beyond the current subsidy period. It assesses three aspects of sustainability, namely financial sustainability, social sustainability, and technical sustainability of the implemented strategy. The aspect of ecological sustainability/environment is assessed separately as a criterion since this is a transversal theme.
Questions about partners and/or beneficiaries should be understood on the basis of the working methods and the intended target group of the intervention (the partner(s) and/or the ultimate beneficiaries).</t>
  </si>
  <si>
    <t xml:space="preserve">Interprétation du critère de durabilité : 
Ce critère permet d'estimer le potentiel de pérennisation des bénéfices de l’intervention au-delà de la période de subvention actuelle. Pour ce faire, trois aspects de durabilité seront évalués : la durabilité financière, la durabilité sociale et la durabilité technique de la stratégie mise en œuvre.
L’aspect durabilité écologique/environnement est évalué séparément comme un critère à part entière, vu qu’il constitue un thème transversal.
Lorsque la question fait référence aux partenaires et/ou aux bénéficiaires, il convient de l'interpréter en fonction des modalités de travail et du groupe cible de l’intervention (le(s) partenaire(s) et/ou les bénéficiaires finaux). </t>
  </si>
  <si>
    <t>Interpretatie van het criterium duurzaamheid: 
Onder dit criterium wordt het potentieel van voortbestaan van de voordelen van de interventie na de afloop van de huidige subsidiëring ingeschat. Hier worden drie aspecten van duurzaamheid beoordeeld, namelijk de financiële duurzaamheid, de sociale duurzaamheid en de technische duurzaamheid van de uitgevoerde strategie . Het aspect ecologische duurzaamheid/ milieu wordt apart beoordeeld als criterium aangezien dit een transversaal thema is.
Wanneer er gevraagd wordt naar partners en/of de begunstigden, moet dit begrepen worden in functie van de wijze waarop er gewerkt wordt en de doelgroep die met de interventie beoogd wordt (de partner(s) en/of de uiteindelijke begunstigden).</t>
  </si>
  <si>
    <t>Interpretación del criterio de sostenibilidad: 
Este criterio evalúa el potencial para mantener los beneficios de la intervención más allá del periodo de subvención actual. Para ello, se evaluarán tres aspectos de la sostenibilidad: la sostenibilidad financiera, la sostenibilidad social y la sostenibilidad técnica de la estrategia aplicada.
El aspecto de la sostenibilidad ecológica/medioambiental se evalúa por separado como criterio, ya que se trata de un tema transversal.
Cuando la pregunta se refiere a socios y/o beneficiarios, conviene interpretarla en relación con la forma de trabajar y el público destinatario de la intervención (socio(s) y/o beneficiarios finales).</t>
  </si>
  <si>
    <t>4.1 What is the potential financial sustainability and economic feasibility, if applicable of the intervention?
With regard to Global Citizenship Education, this ties in with methods, tools and/or materials that have been developed within the scope of the intervention.</t>
  </si>
  <si>
    <t>4.1 Quel est le potentiel de durabilité financière et, si d'application, de viabilité économique de l'intervention ? 
Pour l'Éducation à la citoyenneté mondiale (ECM), la question porte sur les méthodes, instruments et/ou outils qui ont été développés dans le cadre de l'intervention.</t>
  </si>
  <si>
    <t>4.1 Hoe groot is de potentiële financiële duurzaamheid,  en de economische leefbaarheid, indien van toepassing, van de interventie? 
Voor Wereldburgerschapseducatie (WBE) slaat dit op methodes, de instrumenten en/of de materialen die ontwikkeld werden in het kader van de interventie.</t>
  </si>
  <si>
    <t>4.1 ¿Cuál es el potencial de sostenibilidad financiera y, en su caso, de viabilidad económica de la intervención?  
Para la Educación para la ciudadanía mundial (ECM), la pregunta se refiere a los métodos, instrumentos y/o herramientas desarrollados como parte de la intervención.</t>
  </si>
  <si>
    <t>4.2 Are the conditions met to consolidate the effects of the applied strategy socially, also after the end of the intervention? For example, participation and involvement of beneficiaries, target groups/intermediary actors, multiplication, embedding in existing organisations, creation of a support base, integration in policy and facilitation of exchange of expertise.</t>
  </si>
  <si>
    <t>4.2 Les conditions sont-elles réunies pour garantir la durabilité sociale des bénéfices de la stratégie appliquée, même au-delà de la période de l’intervention ? (par ex. participation et implication des bénéficiaires, groupes cibles/acteurs intermédiaires, effet multiplicateur, ancrage dans des organisations existantes, création d’une base de soutien, intégration dans la politique, facilitation des échanges d'expertise…)</t>
  </si>
  <si>
    <t>4.2 Zijn de voorwaarden voldaan om de voordelen van de toegepaste strategie ook na afloop van de interventie sociaal te bestendigen? bv participatie en betrokkenheid van begunstigden, doelgroepen/intermediaire actoren, multiplicatie, inbedding in bestaande organisaties,  creatie van draagvlak, integratie in beleid, facilitatie van uitwisseling van expertises,...</t>
  </si>
  <si>
    <t>4.2 ¿Se dan las condiciones para garantizar la sostenibilidad social de los beneficios de la estrategia aplicada, incluso más allá del periodo de intervención (por ejemplo, participación e implicación de los beneficiarios, público destinatario/actores intermediarios, efecto multiplicador, anclaje en organizaciones existentes, creación de una base de apoyo, integración en la política, facilitación del intercambio de competencias...)?</t>
  </si>
  <si>
    <t xml:space="preserve">4.3 How great is the technical sustainability of the intervention?
Technical sustainability is linked to the necessary types of expertise that relevant actors need to develop, manage and capitalise on to continue the benefits of the intervention once it has ended, as well as possessing the necessary equipment for this.   </t>
  </si>
  <si>
    <t xml:space="preserve">4.3 Quel est le degré de durabilité technique de l'intervention ? 
La durabilité technique est liée aux types de connaissances nécessaires que les acteurs concernés doivent développer, maîtriser et exploiter pour faire perdurer les bénéfices de l'intervention à l'issue de cette dernière, ainsi qu'à la présence des outils nécessaires à cet effet. </t>
  </si>
  <si>
    <t xml:space="preserve">4.3 Hoe groot is de technische duurzaamheid van de interventie ? 
Technische duurzaamheid is gelinkt aan de nodige soorten kennis, die de relevante actoren moeten ontwikkelen, beheersen en kapitaliseren voor het voortzetten van de voordelen van de interventie na afloop ervan; alsook aan het beschikken over het nodige materiaal hiervoor.   </t>
  </si>
  <si>
    <t>4.3 ¿Cuál es el grado de sostenibilidad técnica de la intervención? 
La sostenibilidad técnica está relacionada con los tipos de conocimientos que los actores implicados deben desarrollar, dominar y utilizar para mantener los beneficios de la intervención una vez finalizada, así como con la presencia de las herramientas necesarias.</t>
  </si>
  <si>
    <t xml:space="preserve">The financial sustainability is potentially very good: the main strategies, methods, tools, materials... developed under the intervention have been designed for use after the intervention. Any costs for continuation of the benefits from the intervention can be largely covered. 
Final report interpretation: The financial sustainability is very good: the main strategies, methods, tools and/or materials developed under the intervention have been designed for use after the intervention. Any costs for continuation of the benefits from the intervention can continue to be covered. </t>
  </si>
  <si>
    <t xml:space="preserve">Le potentiel de durabilité financière est très bon : les principaux instruments, stratégies, méthodes, et/ou outils... développés dans le cadre de l'intervention ont été conçus pour un usage au-delà de la période de l'intervention. Les éventuels coûts pour la pérennisation des bénéfices de l'intervention peuvent en grande partie être couverts. 
Interprétation du rapport final : la durabilité financière est très bonne. Les principaux instruments, stratégies, méthodes et/ou outils développés dans le cadre de l'intervention ont été conçus pour un usage au-delà de la période de l'intervention. Les éventuels coûts pour la pérennisation des bénéfices de l'intervention pourront continuer à être supportés. </t>
  </si>
  <si>
    <t xml:space="preserve">De financiële duurzaamheid is potentieel zeer goed : de voornaamste strategieën, methoden, instrumenten, materialen,... ontwikkeld in het kader van de interventie zijn uitgedacht voor gebruik na afloop van de interventie. Eventuele kosten voor het voortbestaan van de voordelen van de interventie kunnen grotendeels gedekt worden. 
Eindrapport interpretatie:  De financiële duurzaamheid is zeer goed : de voornaamste strategieën, methodes, instrumenten en/of materialen ontwikkeld in het kader van de interventie werden uitgedacht voor gebruik na afloop van de interventie.  Eventuele kosten voor voortbestaan voordelen van de interventie zullen kunnen verder gedragen worden. </t>
  </si>
  <si>
    <t>El potencial de sostenibilidad financiera es muy bueno: los principales instrumentos, estrategias, métodos, herramientas... desarrollados dentro de la intervención han sido diseñados para ser utilizados más allá del periodo de la intervención. Los posibles costes para la sostenibilidad de los beneficios de la intervención pueden cubrirse en gran medida. 
Interpretación del informe final: La sostenibilidad financiera es muy buena. Los principales instrumentos, estrategias, métodos y/o herramientas desarrollados dentro de la intervención han sido diseñados para ser utilizados más allá del periodo de intervención. Se podrá seguir sufragando cualquier coste para la sostenibilidad de los beneficios de la intervención.</t>
  </si>
  <si>
    <t xml:space="preserve">There are minor risks which may affect good financial sustainability. These risks are managed internally in the intervention.
Final report interpretation: There were minor risks that had a limited influence on financial sustainability. Most minor adjustments that were needed to optimise sustainability, were made within the period of the intervention. Lessons learned should be carried forward for similar interventions in the future. </t>
  </si>
  <si>
    <t xml:space="preserve">Il existe des risques mineurs qui peuvent avoir une influence sur la bonne durabilité financière. Ces risques sont maîtrisés dans le cadre de l’intervention. 
Interprétation du rapport final : des risques mineurs sont apparus, mais leur influence sur la durabilité financière a été limitée. La plupart des adaptations mineures nécessaires pour optimiser la durabilité ont été réalisées dans le cadre de l'intervention. Les leçons tirées doivent servir à des interventions analogues à l'avenir. </t>
  </si>
  <si>
    <t xml:space="preserve">Er zijn kleine risico’s die een invloed kunnen hebben op de goede financiële duurzaamheid. Die risico’s worden beheerd intern in de interventie.
Eindrapport interpretatie: Er waren kleine risico’s die een beperkte invloed gehad hebben op de financiële duurzaamheid. De meeste kleine aanpassingen die nodig waren om de duurzaamheid te optimaliseren, werden gerealiseerd binnen de interventie. Geleerde lessen dienen meegenomen te worden naar gelijkaardige interventies in de toekomst. </t>
  </si>
  <si>
    <t>Existen riesgos menores que pueden influir en la buena sostenibilidad financiera. Estos riesgos se controlan dentro de la intervención. 
Interpretación del informe final: Han surgido riesgos menores, pero su influencia en la sostenibilidad financiera ha sido limitada. La mayoría de las pequeñas adaptaciones necesarias para optimizar la sostenibilidad se hicieron dentro de la intervención. Se tienen que incluir las lecciones aprendidas en futuras intervenciones similares.</t>
  </si>
  <si>
    <t xml:space="preserve">The issues that arise with regard to financial sustainability must be addressed so that any possible recurring costs or changes in the economic context do not directly inhibit the benefits of the intervention. 
Final report interpretation: Financial sustainability has been partially achieved. The improvement measures had only a partial effect or could not be fully implemented as planned. Lessons learned should be carried forward for similar interventions in the future.  </t>
  </si>
  <si>
    <t xml:space="preserve">Il faut s'attaquer aux problèmes qui se posent dans le domaine de la durabilité financière afin que les éventuels coûts récurrents ou changements au niveau du contexte économique ne bloquent pas directement les bénéfices de l'intervention. 
Interprétation du rapport final : la durabilité financière est partiellement atteinte. Les mesures correctives n'ont eu qu'un effet partiel ou n'ont pas été complètement exécutées comme prévu. Les leçons tirées doivent servir à des interventions analogues à l'avenir. </t>
  </si>
  <si>
    <t xml:space="preserve">De problemen die zich stellen op gebied van financiële duurzaamheid, moeten aangepakt worden, zodat eventuele terugkerende kosten of veranderingen in de economische context de voordelen van de interventie niet direct blokkeren. 
Eindrapport interpretatie: De financiële duurzaamheid is gedeeltelijk bereikt. De verbeteringsmaatregelen  hebben slechts gedeeltelijk effect gehad of zijn niet helemaal uitgevoerd zoals voorzien. Geleerde lessen dienen meegenomen te worden naar gelijkaardige interventies in de toekomst.  </t>
  </si>
  <si>
    <t>Es necesario abordar los problemas en el ámbito de la sostenibilidad financiera para que los posibles costes recurrentes o los cambios en el contexto económico no bloqueen directamente los beneficios de la intervención. 
Interpretación del informe final: La sostenibilidad financiera se ha realizado parcialmente. Las medidas correctoras solo fueron parcialmente eficaces o no se realizaron plenamente según lo previsto. Se tienen que incluir las lecciones aprendidas en futuras intervenciones similares.</t>
  </si>
  <si>
    <t>Financial sustainability is not guaranteed and will result in a situation in which the benefits of the intervention will cease to exist after the end of the intervention. Fundamental changes need to be made to ensure sustainability.
Final report interpretation: Financial sustainability is not guaranteed and means that the effects of the intervention will not be lasting once the intervention ends. The improvement measures did not have the desired effect or could not be implemented as planned. Fundamental reflection is required regarding similar interventions in the future.</t>
  </si>
  <si>
    <t>La durabilité financière n’est pas garantie et il en résultera que les bénéfices de l’intervention ne seront pas préservés à l'issue de l'intervention. Des changements majeurs doivent être réalisés afin de garantir la durabilité.
Interprétation du rapport final : la durabilité financière n’est pas garantie et il en résulte que les bénéfices de l’intervention ne se poursuivent pas à l'issue de l'intervention. Les mesures correctives n'ont pas eu l'effet escompté ou n'ont pas été exécutées comme prévu. Une réflexion de fond quant à des interventions analogues à l'avenir s'impose.</t>
  </si>
  <si>
    <t>De financiële duurzaamheid is niet gegarandeerd en zal ertoe leiden dat de voordelen van de interventie niet blijven bestaan na afloop van de interventie. Er moeten grondige veranderingen gebeuren om de duurzaamheid te garanderen.
Eindrapport interpretatie: De financiële duurzaamheid is niet gegarandeerd en leidt ertoe dat de effecten van de interventie niet blijven bestaan na afloop van de interventie. De verbeteringsmaatregelen hebben niet het gewenste effect gehad of zijn niet  uitgevoerd zoals voorzien. Een fundamentele reflectie dient gevoerd te worden over gelijkaardige interventies in de toekomst.</t>
  </si>
  <si>
    <t>La sostenibilidad financiera no está garantizada y resultará en que los beneficios de la intervención no se mantengan después de la intervención. Es necesario realizar cambios importantes para garantizar la sostenibilidad.
Interpretación del informe final: La sostenibilidad financiera no está garantizada y, en consecuencia, los beneficios de la intervención no se mantendrán una vez que ésta finaliza. Las medidas correctoras no tuvieron el efecto deseado o no se realizaron según lo previsto. Es necesaria una reflexión fundamental sobre futuras intervenciones similares.</t>
  </si>
  <si>
    <t>The strategy used devotes a great deal of care to the conditions for social sustainability, involvement and support. This potentially results in long-term effects.
Final report interpretation: The strategy used devoted a great deal of care to the conditions for social sustainability, involvement and support.  This resulted in long-term effects.</t>
  </si>
  <si>
    <t>La stratégie appliquée accorde une grande attention aux conditions favorisant la durabilité sociale, l'implication et l'adhésion, ce qui donne potentiellement lieu à des effets durables. 
Interprétation du rapport final : la stratégie appliquée a accordé une grande attention aux conditions favorisant la durabilité sociale, l'implication et l'adhésion, ce qui a donné lieu à des effets durables.</t>
  </si>
  <si>
    <t>De toegepaste strategie besteedt veel zorg aan de voorwaarden voor sociale duurzaamheid, betrokkenheid en gedragenheid.  Dit leidt potentieel tot duurzame effecten.
Eindrapport interpretatie : De toegepaste strategie besteedde veel zorg aan de voorwaarden voor sociale duurzaamheid, betrokkenheid en gedragenheid.  Dit heeft geleid tot duurzame effecten.</t>
  </si>
  <si>
    <t>La estrategia aplicada dedica gran atención a las condiciones de sostenibilidad social, compromiso y apoyo, lo que potencialmente conduce a efectos sostenibles. 
Interpretación del informe final: La estrategia aplicada dedicó gran atención a las condiciones de sostenibilidad social, compromiso y apoyo, lo que produjo efectos sostenibles.</t>
  </si>
  <si>
    <t xml:space="preserve">Minor adjustments are necessary to optimise social sustainability of the effects with regard to involvement and support, among other things. These adjustments will be made in the context of the intervention.
Final report interpretation: Most minor adjustments that were needed to optimise social sustainability of the effects in relation to involvement and support f.ex. were made within the context of the intervention. Lessons learned should be carried forward for similar interventions in the future.  </t>
  </si>
  <si>
    <t xml:space="preserve">Des adaptations mineures sont nécessaires pour optimiser la durabilité sociale des effets, entre autres en matière d'implication et d'adhésion. Elles seront apportées dans le cadre de l'intervention.
Interprétation du rapport final : la plupart des adaptations mineures nécessaires pour optimiser la durabilité sociale des effets, e.a. en matière d'implication et d'adhésion, ont été apportées dans le cadre de l'intervention. Les leçons tirées doivent servir à des interventions analogues à l'avenir. </t>
  </si>
  <si>
    <t xml:space="preserve">Kleine aanpassingen zijn nodig om de sociale duurzaamheid van de effecten te optimaliseren inzake o.a. betrokkenheid en gedragenheid.  Deze zullen gerealiseerd worden binnen de interventie.
Eindrapport interpretatie :  De meeste kleine aanpassingen  die nodig waren om de sociale duurzaamheid van de effecten te optimaliseren inzake o.a. betrokkenheid en gedragenheid, werden gerealiseerd binnen de interventie.  Geleerde  lessen dienen meegenomen te worden naar gelijkaardige interventies in de toekomst.  </t>
  </si>
  <si>
    <t>Son necesarias pequeñas adaptaciones para optimizar la sostenibilidad social de los efectos, entre otros en el ámbito del compromiso y del apoyo. Se realizarán dentro de la intervención.
Interpretación del informe final: La mayoría de las pequeñas adaptaciones necesarias para optimizar la sostenibilidad social de los efectos, por ejemplo en lo que respecta al compromiso y al apoyo, se realizaron dentro de la intervención. Se tienen que incluir las lecciones aprendidas en futuras intervenciones similares.</t>
  </si>
  <si>
    <t xml:space="preserve">The conditions for social sustainability will only be partially achieved. A number of problems in relation to involvement and support need to be addressed in order to increase the social sustainability of the effects.
Final report interpretation: The conditions for social sustainability were only partially achieved. The improvement measures relating to involvement and support had only a partial effect or could not be fully implemented as planned. Lessons learned should be carried forward for similar interventions in the future.  </t>
  </si>
  <si>
    <t xml:space="preserve">Les conditions favorisant la durabilité sociale ne seront que partiellement remplies. Un certain nombre de problèmes (e.a. en matière d'implication et d'adhésion) devront être résolus pour renforcer la durabilité sociale des effets. 
Interprétation du rapport final : les conditions favorisant la durabilité sociale n'ont été que partiellement remplies. Les mesures correctives (e.a. en matière d'implication et d'adhésion) n'ont eu qu'un effet partiel ou n'ont pas été complètement exécutées comme prévu. Les leçons tirées doivent servir à des interventions analogues à l'avenir. </t>
  </si>
  <si>
    <t xml:space="preserve">De voorwaarden voor sociale duurzaamheid zullen maar gedeeltelijk gerealiseerd worden. Een aantal problemen inzake o.a. betrokkenheid en gedragenheid moeten worden aangepakt om de sociale duurzaamheid van de effecten te verhogen. 
Eindrapport interpretatie: De voorwaarden voor sociale duurzaamheid werden maar gedeeltelijk gerealiseerd. De verbeteringsmaatregelen inzake o.a. betrokkenheid en gedragenheid hebben slechts gedeeltelijk effect gehad of zijn niet helemaal uitgevoerd zoals voorzien. Geleerde  lessen dienen meegenomen te worden naar gelijkaardige interventies in de toekomst.  </t>
  </si>
  <si>
    <t>Se realizarán sólo parcialmente las condiciones para la sostenibilidad social. Para reforzar la sostenibilidad social de los efectos habrá que resolver unos cuantos problemas (por ejemplo, el compromiso y el apoyo). 
Interpretación del informe final: Se realizaron sólo parcialmente las condiciones para la sostenibilidad social. Las medidas correctoras (por ejemplo, el compromiso y el apoyo) solo fueron parcialmente eficaces o no se realizaron plenamente según lo previsto. Se tienen que incluir las lecciones aprendidas en futuras intervenciones similares.</t>
  </si>
  <si>
    <t>Substantial changes need to be made to the applied strategy to ensure the social sustainability of the benefits of the intervention. 
Final report interpretation:  Social sustainability is not guaranteed and means that the effects of the intervention will not be lasting once the intervention ends. The improvement measures did not have the desired effect for social sustainability or could not be implemented as planned. Fundamental reflection is required regarding similar interventions in the future.</t>
  </si>
  <si>
    <t>Des adaptations majeures doivent être apportées à la stratégie appliquée afin de garantir la durabilité sociale des bénéfices de l'intervention. 
Interprétation du rapport final : La durabilité sociale n'est pas garanti et a comme effet que les effets de l'intervention ne perdureront pas après  l'intervention.  Les mesures correctives n'ont pas eu l'effet escompté pour la durabilité sociale ou n'ont pas été exécutées comme prévu. Une réflexion de fond quant à des interventions analogues à l'avenir s'impose.</t>
  </si>
  <si>
    <t>Er moeten grondige aanpassingen worden doorgevoerd aan de toegepaste strategie om de sociale duurzaamheid van de voordelen van de interventie te garanderen. 
Eindrapport interpretatie : De sociale duurzaamheid is niet gegarandeerd en leidt ertoe dat de effecten van de interventie niet blijven bestaan na afloop van de interventie.  De verbeteringsmaatregelen hebben niet het gewenste effect gehad voor de sociale duurzaamheid of zijn niet uitgevoerd zoals voorzien. Een fundamentele reflectie dient gevoerd te worden over gelijkaardige interventies in de toekomst.</t>
  </si>
  <si>
    <t>Es necesario introducir adaptaciones importantes en la estrategia aplicada para garantizar la sostenibilidad social de los beneficios de la intervención. 
Interpretación del informe final: La sostenibilidad social no está garantizada y provoca que los efectos de la intervención no persistan una vez finalizada ésta. Las medidas correctoras no tuvieron el efecto deseado para la durabilidad social o no se realizaron según lo previsto. Es necesaria una reflexión fundamental sobre futuras intervenciones similares.</t>
  </si>
  <si>
    <t>The technical sustainability is potentially very good: The necessary measures are taken so that the different types of expertise and equipment use developed within the scope of the intervention are managed and capitalised on by the relevant actors for use after the intervention.
Final report interpretation: The different types of expertise and equipment use developed within the scope of the intervention are managed and capitalised on by the relevant actors for use after the intervention.</t>
  </si>
  <si>
    <t>Le potentiel de durabilité technique est très bon : tout est mis en œuvre afin que les différents types de connaissances et outils développés dans le cadre de l'intervention soient maîtrisés et exploités par les acteurs concernés en vue de leur usage même au-delà de la période de l'intervention.
Interprétation du rapport final : les différents types de connaissances et outils développés dans le cadre de l'intervention sont maîtrisés et exploités par les acteurs concernés en vue d'un usage même au-delà de la période de l'intervention.</t>
  </si>
  <si>
    <t>De technische duurzaamheid is potentieel zeer goed : Het nodige wordt gedaan opdat de verschillende soorten kennis en materiaalgebruik ontwikkeld in het kader van de interventie door de relevante actoren beheerst en gekapitaliseerd worden voor gebruik na afloop van de interventie.
Eindrapport interpretatie:  De verschillende soorten kennis en materiaalgebruik ontwikkeld in het kader van de interventie worden door de relevante actoren beheerst en gekapitaliseerd voor gebruik na afloop van de interventie.</t>
  </si>
  <si>
    <t>El potencial de sostenibilidad técnica es muy bueno: se hace todo lo posible para que los distintos tipos de conocimientos y herramientas desarrollados dentro de la intervención sean dominados y explotados por los actores interesados para su uso incluso más allá del periodo de la intervención.
Interpretación del informe final: Los diferentes tipos de conocimientos y herramientas desarrollados dentro de la intervención son dominados y explotados por los actores implicados para su uso incluso más allá del periodo de la intervención.</t>
  </si>
  <si>
    <t xml:space="preserve">There are minor risks that could affect good technical sustainability, including in relation to management and capitalisation of the necessary expertise and equipment use. These risks are managed internally in the intervention. 
Final report interpretation: There were minor risks that had a limited effect on technical sustainability, including in relation to management and capitalisation of the necessary expertise and equipment use. Most minor adjustments that were needed to optimise technical sustainability were made within the period of the intervention. Lessons learned should be carried forward for similar interventions in the future. </t>
  </si>
  <si>
    <t xml:space="preserve">Il existe des risques mineurs qui peuvent avoir une influence sur la bonne durabilité technique, e.a. en termes de maîtrise et d'exploitation des connaissances et des outils nécessaires. Ces risques sont maîtrisés dans le cadre de l’intervention. 
Interprétation du rapport final : des risques mineurs sont apparus, mais leur influence sur la durabilité technique a été limitée, e.a. en termes de maîtrise et d'exploitation des connaissances et des outils nécessaires. La plupart des adaptations mineures nécessaires pour optimiser la durabilité technique ont été apportées dans le cadre de l'intervention. Les leçons tirées doivent servir à des interventions analogues à l'avenir. </t>
  </si>
  <si>
    <t xml:space="preserve">Er zijn kleine risico’s die een invloed kunnen hebben op een goede technische duurzaamheid, o.a. inzake beheersing en kapitalisering van de nodige kennis en materiaalgebruik. Die risico’s worden intern beheerd intern in de interventie. 
Eindrapport interpretatie: Er waren kleine risico’s die een beperkte invloed gehad hebben op de technische duurzaamheid, o.a. inzake beheersing en kapitalisering van de nodige kennis en materiaalgebruik.. De meeste kleine aanpassingen die nodig waren om de technische duurzaamheid te optimaliseren, werden gerealiseerd binnen de interventie. Geleerde lessen dienen meegenomen te worden naar gelijkaardige interventies in de toekomst. </t>
  </si>
  <si>
    <t xml:space="preserve">Existen riesgos menores que pueden influir en la buena sostenibilidad técnica, incluso en lo que respecta al dominio y la explotación de los conocimientos y herramientas necesarios. Estos riesgos se controlan dentro de la intervención. 
Interpretación del informe final: Existían riesgos menores que tenían un impacto limitado en la sostenibilidad técnica, por ejemplo, en el dominio y la explotación de los conocimientos y herramientas necesarios. La mayoría de las pequeñas adaptaciones necesarias para optimizar la sostenibilidad técnica se realizaron dentro de la intervención. Se tienen que incluir las lecciones aprendidas en futuras intervenciones similares. </t>
  </si>
  <si>
    <t xml:space="preserve">The issues that arise in relation to technical sustainability, including in relation to management and capitalisation of the necessary expertise and equipment use need to be addressed.
Final report interpretation: Technical sustainability concerning management and capitalisation of the necessary expertise and equipment use, has been partially achieved. The improvement measures had only a partial effect or could not be fully implemented as planned. Lessons learned should be carried forward for similar interventions in the future.  </t>
  </si>
  <si>
    <t xml:space="preserve">Il faut s'attaquer aux problèmes qui se posent dans le domaine de la durabilité technique, e.a. en termes de maîtrise et d'exploitation des connaissances et des outils nécessaires.
Interprétation du rapport final : la durabilité technique est partiellement atteinte en termes de maîtrise et d'exploitation des connaissances et des outils nécessaires. Les mesures correctives n'ont eu qu'un effet partiel ou n'ont pas été complètement exécutées comme prévu. Les leçons tirées doivent servir à des interventions analogues à l'avenir. 
</t>
  </si>
  <si>
    <t xml:space="preserve">De problemen die zich stellen op gebied van technische duurzaamheid, o.a. inzake beheersing en kapitalisering van de nodige kennis en materiaalgebruik, moeten aangepakt worden.
Eindrapport interpretatie: De technische duurzaamheid is gedeeltelijk bereikt inzake beheersing en kapitalisering van de nodige kennis en materiaalgebruik. De verbeteringsmaatregelen hebben slechts gedeeltelijk effect gehad of zijn niet helemaal uitgevoerd zoals voorzien. Geleerde lessen dienen meegenomen te worden naar gelijkaardige interventies in de toekomst.  </t>
  </si>
  <si>
    <t>Es necesario abordar los problemas en el ámbito de la sostenibilidad técnica, por ejemplo, en lo que respecta al dominio y la explotación de los conocimientos y herramientas necesarios.
Interpretación del informe final: La sostenibilidad técnica se ha realizado parcialmente en lo que respecta al dominio y la explotación de los conocimientos y herramientas necesarios. Las medidas correctoras solo fueron parcialmente eficaces o no se realizaron plenamente según lo previsto. Se tienen que incluir las lecciones aprendidas en futuras intervenciones similares.</t>
  </si>
  <si>
    <t>Technical sustainability, including in relation to management and capitalisation of the necessary expertise and equipment use, is not guaranteed and will result in a situation in which the benefits of the intervention will cease to exist once the intervention has ended. Fundamental changes need to be made to ensure technical sustainability.
Final report interpretation: Technical sustainability, including in relation to management and capitalisation of the necessary expertise and equipment use, is not guaranteed and has resulted in a situation in which the benefits of the intervention will cease to exist once the intervention has ended. The improvement measures did not have the desired effect or could not be implemented as planned. Fundamental reflection is required regarding similar interventions in the future.</t>
  </si>
  <si>
    <t>La durabilité technique, e.a. en termes de maîtrise et d'exploitation des connaissances et des outils nécessaires, n'est pas garantie et il en résultera que les bénéfices de l’intervention ne se poursuivront pas à l'issue de l'intervention. Des changements majeurs doivent être réalisés afin de garantir la durabilité technique.
Interprétation du rapport final : la durabilité technique, e.a. en termes de maîtrise et d'exploitation des connaissances et outils nécessaires n’est pas garantie et il en résulte que les bénéfices de l’intervention ne se poursuivent pas à l'issue de l'intervention. Les mesures correctives n'ont pas eu l'effet escompté ou n'ont pas été exécutées comme prévu. Une réflexion de fond quant à des interventions analogues à l'avenir s'impose.</t>
  </si>
  <si>
    <t>De technische duurzaamheid, o.a. inzake beheersing en kapitalisering van de nodige kennis en materiaalgebruik, is niet gegarandeerd en zal ertoe leiden dat de voordelen van de interventie niet zullen blijven bestaan na afloop van de interventie. Er moeten grondige veranderingen gebeuren om de technische duurzaamheid te garanderen.
Eindrapport interpretatie: De technische duurzaamheid, o.a. inzake beheersing en kapitalisering van de nodige kennis en materiaalgebruik, is niet gegarandeerd en leidt ertoe dat de voordelen van de interventie niet kunnen blijven bestaan na afloop van de interventie. De verbeteringsmaatregelen hebben niet het gewenste effect gehad of zijn niet  uitgevoerd zoals voorzien. Een fundamentele reflectie dient gevoerd te worden over gelijkaardige interventies in de toekomst.</t>
  </si>
  <si>
    <t>La sostenibilidad técnica, incluso en términos de dominio y de explotación de los conocimientos y herramientas necesarios, no está garantizada y, en consecuencia, los beneficios de la intervención no se mantendrán una vez que ésta finaliza. Es necesario realizar cambios importantes para garantizar la sostenibilidad técnica.
Interpretación del informe final: La sostenibilidad técnica, incluso en términos de dominio y de explotación de los conocimientos y herramientas necesarios, no está garantizada y, en consecuencia, los beneficios de la intervención no se mantendrán una vez que ésta finaliza. Las medidas correctoras no tuvieron el efecto deseado o no se realizaron según lo previsto. Es necesaria una reflexión fundamental sobre futuras intervenciones similares.</t>
  </si>
  <si>
    <t>5. Coherence, including the contribution to the Joint Strategic Framework (JSF) – Complementarity and synergies</t>
  </si>
  <si>
    <t>5. Cohérence, en ce compris la contribution au Cadre Stratégique Commun (CSC) – Complémentarités et synergies</t>
  </si>
  <si>
    <t>5. Coherentie, waaronder de bijdrage aan het Gemeenschappelijk Strategische Kader (GSK) - Complementariteit en synergieën</t>
  </si>
  <si>
    <t xml:space="preserve">5. Coherencia, en la que se integra la contribución al Marco Estratégico Común (MEC) – Complementariedades y sinergias </t>
  </si>
  <si>
    <t>OVERALL SCORE ON CONTRIBUTION TO JSF</t>
  </si>
  <si>
    <t>SCORE GLOBAL CONTRIBUTION AU CSC</t>
  </si>
  <si>
    <t>GLOBALE SCORE BIJDRAGE AAN GSK</t>
  </si>
  <si>
    <t>PUNTUACIÓN GLOBAL DE LA CONTRIBUCIÓN AL MEC</t>
  </si>
  <si>
    <t xml:space="preserve">Interpretation of the criterion: 
Extent to which the intervention is compatible with other interventions in a country, sector or institution. 
Note: the criterion is intended to investigate how other interventions (particularly policy measures) support or undermine the intervention in question, and vice versa. This (updated) OECD-DAC criterion comprises both internal and external coherence:
* Internal coherence refers to the synergies and interdependencies between interventions being implemented by the same institution/authority, as well as the relationship between the intervention and the relevant international standards and criteria that the institution/authority adheres to.
* External coherence concerns the relationship between the intervention and other actors’ interventions in the same context. It comprises complementarity, harmonisation and coordination with other actors and checks whether the intervention offers added value while preventing duplicate work at the same time. 
For this outcome, the performance scores check mainly for external coherence, within and outside of existing JSFs. 
The way each intervention will contribute to a JSF is determined in the JSFs. JSF's stimulate strategic cooperation between  the actors of non-governmental cooperation and are therefore considered separately as a specific assessment criterion to monitor this aspect specifically. The complementarity and synergies are also assessed here alongside the contribution to a JSF. The latter aspect also applies to interventions which do not fall under a specific JSF. These therefore serve to complete only question 5.2. </t>
  </si>
  <si>
    <t xml:space="preserve">Interprétation du critère : 
Degré de compatibilité avec d'autres interventions dans un pays, un secteur ou une institution. 
Remarque : ce critère vise à examiner dans quelle mesure d'autres interventions (en particulier les mesures politiques) soutiennent ou affaiblissent l'intervention en question, et vice versa. Ce critère (renouvelé) du CAD de l'OCDE porte tant sur la cohérence interne qu'externe :
* La cohérence interne fait référence aux synergies et aux interdépendances entre les interventions réalisées par la même institution/les mêmes autorités, ainsi qu'à la cohérence entre l'intervention et les normes et critères internationaux pertinents auxquels l'institution/les autorités en question se conforme(nt). 
* La cohérence externe concerne la cohérence entre l'intervention en question et les interventions d'autres acteurs dans le même contexte. Elle englobe la complémentarité, l'harmonisation et la coordination avec d'autres acteurs et vérifie si l'intervention apporte une valeur ajoutée tout en évitant un double emploi. 
Pour cet outcome, les scores de performance se concentrent principalement sur la cohérence externe, au sein et en dehors des CSC existants. 
La façon dont chaque intervention contribuera à un CSC y est précisée au préalable. Les CSC constituent une incitation à la coopération stratégique entre les acteurs de la coopération non gouvernementale et forment dès lors un critère d'évaluation à part entière, ce qui permet d'assurer un suivi spécifique de cet aspect. Outre la contribution à un CSC, les complémentarités et les synergies sont également évaluées ici. Ce dernier aspect entre également en ligne de compte pour les interventions en dehors d'un CSC. Dans ce cas, il faut répondre uniquement à la question 5.2. </t>
  </si>
  <si>
    <t xml:space="preserve">Interpretatie van het criterium: 
Mate waarin de interventie verenigbaar is met andere interventies binnen een land, sector of instelling. 
Opmerking: Het criterium is bedoeld om te onderzoeken hoe andere interventies (met name beleidsmaatregelen) de interventie in kwestie ondersteunen of verzwakken, en vice versa. Dit (vernieuwd) OESO DAC criterium omvat zowel interne als externe samenhang:
* Interne coherentie verwijst naar de synergieën en onderlinge afhankelijkheden tussen interventies die door dezelfde instelling/overheid worden uitgevoerd, alsook naar de samenhang tussen de interventie en de relevante internationale normen en criteria waaraan de instelling/overheid zich houdt.
*Externe coherentie betreft de samenhang tussen de betrokken interventie en interventies van andere actoren in dezelfde context. Het omvat complementariteit, harmonisatie en coördinatie met andere actoren en controleert of de interventie toegevoegde waarde biedt en tegelijkertijd dubbel werk voorkomt. 
Voor deze outcome wordt in de performantiescores vooral gekeken naar de externe coherentie, binnen en buiten bestaande GSK's. 
In de GSK’s is voor elke interventie op voorhand bepaald hoe die ertoe zal bijdragen. De GSK’s zijn een stimulans tot strategisch samenwerken tussen  de actoren van de niet-gouvernementele samenwerking en worden daarom apart opgenomen als een beoordelingscriteria om dit aspect specifiek te kunnen opvolgen. Naast de bijdrage aan een GSK worden ook de complementariteit en de synergieën hier beoordeeld.  Dit laatste aspect is ook van toepassing voor interventies buiten een GSK.  Deze dienen dan ook enkel vraag 5.2 in te vullen. </t>
  </si>
  <si>
    <t xml:space="preserve">Interpretación del criterio:  
Grado de compatibilidad de la intervención con otras intervenciones dentro de un país, sector o institución. 
Cabe señalar que el propósito del criterio es examinar cómo otras intervenciones (sobre todo medidas políticas) apoyan o debilitan la intervención en cuestión, y viceversa. Este criterio (actualizado) del CAD de la OCDE incluye tanto la coherencia interna como externa: 
* La coherencia interna se refiere tanto a las sinergias e interdependencias entre las intervenciones que hace la misma institución/gobierno, como a la coherencia entre la intervención y las normas y criterios internacionales pertinentes con los que cumple la institución/gobierno.
* La coherencia externa se refiere a la coherencia entre la intervención en cuestión e intervenciones de otros actores en el mismo contexto. Incluye complementariedades, armonización y coordinación con otros actores y controla si la intervención confiere valor añadido y evita al mismo tiempo la duplicación del trabajo.
Para este outcome, las puntuaciones de rendimiento se centran sobre todo en la coherencia externa, dentro y fuera de los MECs existentes. 
Para cada intervención se determinó de antemano la manera de contribuir a los MECs, que estimulan la cooperación estratégica entre los actores de la cooperación no gubernamental y por este razón se indican por separado como criterios de evaluación para poder observar este aspecto específico.  Aquí se evalúa no solo la contribución a un MEC, sino también las complementariedades y sinergias. Este último aspecto es también de aplicación para las intervenciones fuera de un MEC. Para estas, sólo se debe responder a la pregunta 5.2. </t>
  </si>
  <si>
    <t>5.1 Will the intervention contribute to the strategic objective / the strategic objectives of the JSF as planned?</t>
  </si>
  <si>
    <t>5.1 L’intervention contribuera-t-elle comme prévu à l'objectif/aux objectifs stratégique(s) du CSC ?</t>
  </si>
  <si>
    <t>5.1 Zal de interventie een bijdrage leveren aan het strategisch doel / de strategische doelen van  het GSK zoals gepland?</t>
  </si>
  <si>
    <t>5.1 ¿Contribuirá la intervención al (a los) objetivo(s) estratégico(s) del MEC según lo previsto?</t>
  </si>
  <si>
    <t>5.2  To what extent have opportunities for cooperation been identified and have the planned complementarity and synergies been realised?</t>
  </si>
  <si>
    <t>5.2 Dans quelle mesure des opportunités de coopération ont-elles été trouvées ? Les synergies et complémentarités planifiées sont-elles concrétisées ?</t>
  </si>
  <si>
    <t xml:space="preserve">5.2.  In welke mate werden er opportuniteiten gevonden tot samenwerking en is er een concretisering van de geplande complementariteit en de synergieën? </t>
  </si>
  <si>
    <t>5.2.  ¿En qué medida se encontraron oportunidades de cooperación y se realizaron las sinergias y complementariedades previstas?</t>
  </si>
  <si>
    <t xml:space="preserve">The intervention will contribute as planned to the strategic objective(s) of the JSF. 
Final report interpretation: The intervention contributed as planned to the strategic objective(s) of the JSF. </t>
  </si>
  <si>
    <t xml:space="preserve">L’intervention contribuera comme prévu à l'objectif/aux objectifs stratégique(s) du CSC. 
Interprétation du rapport final : l'intervention a contribué comme prévu à l'objectif/aux objectifs stratégique(s) du CSC. </t>
  </si>
  <si>
    <t xml:space="preserve">De interventie zal zoals gepland bijdragen aan het (de) strategisch(e) doel(en) van het GSK. 
Eindrapport interpretatie: De interventie heeft zoals gepland bijgedragen aan het (de) strategisch(e) doel(en) van het GSK. </t>
  </si>
  <si>
    <t xml:space="preserve">Según lo previsto, la intervención contribuirá al (a los) objetivo(s) estratégico(s) del MEC.  
Interpretación del informe final: Según lo previsto, la intervención contribuyó al (a los) objetivo(s) estratégico(s) del MEC.  </t>
  </si>
  <si>
    <t xml:space="preserve">The planned contribution to the strategic objective(s) of the JSF is likely to be made. Some minor adjustments will be needed that will be made within the scope of the intervention.
Final report interpretation: The planned contribution to the strategic objectives(s) of the JSF was largely achieved. Most minor adjustments that were needed took place within the scope of the intervention. Lessons learned should be carried forward for similar interventions in the future.  </t>
  </si>
  <si>
    <t xml:space="preserve">L'intervention contribuera probablement comme prévu à l'objectif/aux objectifs stratégique(s) du CSC. Quelques adaptations mineures sont nécessaires et seront apportées dans le cadre de l'intervention.
Interprétation du rapport final : la contribution prévue à l'objectif/aux objectifs stratégique(s) a été en grande partie atteinte. La plupart des adaptations mineures qui étaient nécessaires ont été apportées dans le cadre de l'intervention. Les leçons tirées doivent servir à des interventions analogues à l'avenir. </t>
  </si>
  <si>
    <t xml:space="preserve">De geplande bijdrage aan het (de) strategisch(e) doel(en) van het GSK is waarschijnlijk. Er zijn enkele kleine aanpassingen nodig, die binnen de interventie gerealiseerd zullen worden.
Eindrapport interpretatie: De geplande bijdrage aan het (de) strategisch(e) doel(en) van het GSK werd grotendeels bereikt. De meeste kleine aanpassingen die nodig waren, zijn  binnen de interventie gerealiseerd.  Geleerde  lessen dienen meegenomen te worden naar gelijkaardige interventies in de toekomst.  </t>
  </si>
  <si>
    <t>Es probable que la intervención contribuya al (a los) objetivo(s) estratégico(s) del MEC según lo previsto. Son necesarias unas pequeñas adaptaciones que se realicen dentro de la intervención. 
Interpretación del informe final: Se consiguió en gran medida la contribución prevista al (a los) objetivo(s) estratégico(s) del MEC. Se realizaron la mayoría de las pequeñas adaptaciones necesarias dentro de la intervención. Se tienen que incluir las lecciones aprendidas en futuras intervenciones similares.</t>
  </si>
  <si>
    <t xml:space="preserve">The planned contribution to the JSF will be only partially achieved. Corrective measures must be taken to achieve the planned contribution to the JSF. 
Final report interpretation: The planned contribution to the JSF was only partially achieved. The improvement measures had only a partial effect or could not be fully implemented as planned. Lessons learned should be carried forward for similar interventions in the future.  </t>
  </si>
  <si>
    <t xml:space="preserve">La contribution prévue au CSC ne sera que partiellement réalisée. Des mesures correctives doivent être prises pour permettre la réalisation de la contribution prévue au CSC. 
Interprétation du rapport final : la contribution prévue au CSC n'a été que partiellement réalisée. Les mesures correctives n'ont eu qu'un effet partiel ou n'ont pas été complètement exécutées comme prévu. - Les leçons tirées doivent servir à des interventions analogues à l'avenir. </t>
  </si>
  <si>
    <t xml:space="preserve">De geplande bijdrage aan het GSK zal slechts gedeeltelijk gerealiseerd worden. Er moeten corrigerende maatregelen genomen worden om de geplande bijdrage aan het GSK te realiseren. 
Eindrapport interpretatie: De geplande bijdrage aan het GSK werd slechts gedeeltelijk gerealiseerd. De verbeteringsmaatregelen hebben slechts gedeeltelijk effect gehad of zijn niet helemaal uitgevoerd zoals voorzien.  Geleerde  lessen dienen meegenomen te worden naar gelijkaardige interventies in de toekomst.  </t>
  </si>
  <si>
    <t xml:space="preserve">Se realizará sólo parcialmente la contribución prevista al MEC. Se tienen que ejecutar medidas correctoras para realizar la contribución prevista al MEC. 
Interpretación del informe final: Se realizó sólo parcialmente la contribución prevista al MEC. Las medidas correctoras solo fueron parcialmente eficaces o no se ejecutaron plenamente según lo previsto. Se tienen que incluir las lecciones aprendidas en futuras intervenciones similares.  </t>
  </si>
  <si>
    <t xml:space="preserve">The planned contribution to the JSF will not be achieved unless fundamental changes are implemented.
Final report interpretation: The planned contribution to the JSF was not achieved. The improvement measures did not have the desired effect or could not be  implemented as planned. Fundamental reflection is required regarding similar interventions in the future.   </t>
  </si>
  <si>
    <t>La contribution prévue au CSC ne sera pas réalisée sauf si des changements fondamentaux sont effectués.
Interprétation du rapport final : la contribution prévue au CSC n'a pas été réalisée. Les mesures correctives n'ont pas eu l'effet escompté ou n'ont pas été exécutées comme prévu. Une réflexion de fond quant à des interventions analogues à l'avenir s'impose.</t>
  </si>
  <si>
    <t xml:space="preserve">De geplande bijdrage aan het GSK zal niet gerealiseerd worden tenzij fundamentele wijzigingen worden doorgevoerd.
Eindrapport interpretatie: De geplande bijdrage aan het GSK werd niet gerealiseerd. De verbeteringsmaatregelen hebben niet het gewenste effect gehad of zijn niet  uitgevoerd zoals voorzien. Een fundamentele reflectie dient gevoerd te worden over gelijkaardige interventies in de toekomst.   </t>
  </si>
  <si>
    <t xml:space="preserve">No se realizará la contribución prevista al MEC a menos que se lleven a cabo cambios fundamentales. 
Interpretación del informe final: No se realizó la contribución prevista al MEC. Las medidas correctoras no tuvieron el efecto deseado o no se realizaron según lo previsto. Es necesaria una reflexión fundamental sobre futuras intervenciones similares.  </t>
  </si>
  <si>
    <t>There are opportunities for cooperation.  The realisation of planned complementarity and synergies is proceeding as planned.
Final report interpretation: Opportunities for cooperation have been identified and used. The realisation of planned complementarity and synergies has proceeded as planned.</t>
  </si>
  <si>
    <t xml:space="preserve">Des opportunités de coopération existent. La concrétisation des synergies et complémentarités planifiées se déroule comme prévu. 
Interprétation du rapport final : des opportunités de coopération ont été trouvées et exploitées. La concrétisation des synergies et complémentarités planifiées s'est déroulée comme prévu. </t>
  </si>
  <si>
    <t>Er zijn opportuniteiten tot samenwerking.  De concretisering van de geplande complementariteit en de synergieën lopen zoals gepland.
Eindrapport interpretatie: Opportuniteiten tot samenwerking werden gevonden en benut. De concretisering van de geplande complementariteit en de synergieën is gelopen zoals gepland.</t>
  </si>
  <si>
    <t>Existen oportunidades de cooperación. La realización de las sinergias y complementariedades previstas se desarrolla según lo previsto. 
Interpretación del informe final: Se encontraron y utilizaron oportunidades de cooperación. La realización de las sinergias y complementariedades previstas se desarrolló según lo previsto.</t>
  </si>
  <si>
    <t xml:space="preserve">Opportunities for cooperation have been identified. The realization of planned complementary and the synergies is mostly proceeding as planned. A few minor adjustments are necessary and will be realised within the scope of the intervention. 
Final report interpretation: Opportunities for cooperation have been identified and largely used. The realisation of planned complementary and the synergies largely proceeded as planned. A few minor adjustments were necessary and were realised within the scope of the intervention. Lessons learned should be carried forward for similar interventions in the future.  </t>
  </si>
  <si>
    <t xml:space="preserve">Des opportunités de coopération ont été discernées. La concrétisation des synergies et complémentarités planifiées se déroule en grande partie comme prévu. Quelques adaptations mineures sont nécessaires et seront apportées dans le cadre de l'intervention.
Interprétation du rapport final : les opportunités de coopération ont été en grande partie détectées et exploitées. La concrétisation des synergies et complémentarités planifiées s'est déroulée en grande partie comme prévu. Quelques adaptations mineures étaient nécessaires et ont été apportées dans le cadre de l'intervention. Les leçons tirées doivent servir à des interventions analogues à l'avenir. </t>
  </si>
  <si>
    <t xml:space="preserve">Er zijn opportuniteiten tot samenwerking geïdentificeerd. De concretisering van de geplande complementariteit en de synergieën verlopen grotendeels zoals verwacht. Enkele kleine aanpassingen zijn nodig en zullen gerealiseerd worden binnen de interventie. 
Eindrapport interpretatie: De opportuniteiten tot samenwerking werden geïdentificeerd en grotendeels benut. De concretisering van de geplande complementariteit en de synergieën verliepen grotendeels zoals verwacht. Enkele kleine aanpassingen waren nodig en werden gerealiseerd binnen de interventie. Geleerde  lessen dienen meegenomen te worden naar gelijkaardige interventies in de toekomst.  </t>
  </si>
  <si>
    <t xml:space="preserve">Se identificaron oportunidades de cooperación. La realización de las sinergias y complementariedades previstas se desarrolla en gran medida según lo previsto. Son necesarias unas pequeñas adaptaciones que se realicen dentro de la intervención. 
Interpretación del informe final: Se identificaron y utilizaron por gran parte las oportunidades de cooperación. La realización de las sinergias y complementariedades previstas se desarrolló en gran medida según lo previsto. Fueron necesarias unas pequeñas adaptaciones que se realizaron dentro de la intervención. Se tienen que incluir las lecciones aprendidas en futuras intervenciones similares.  </t>
  </si>
  <si>
    <t xml:space="preserve">Only a few opportunities for cooperation have been identified. The planned complementarity and synergies have only been partially achieved. Corrective measures need to be taken in order to realise the realization of the planned complementarity and synergies.
Final report interpretation: Opportunities for cooperation have been only partially identified and used. The planned complementarity and synergies were only partially achieved. The improvement measures had only a partial effect or could not be fully implemented as planned. Lessons learned should be carried forward for similar interventions in the future.  </t>
  </si>
  <si>
    <t xml:space="preserve">Seules quelques opportunités de coopération ont été discernées. La concrétisation des synergies et complémentarités planifiées n’est réalisée qu’en partie. Des mesures correctives doivent être prises pour pouvoir concrétiser les synergies et complémentarités comme prévu.
Interprétation du rapport final : les opportunités de coopération n'ont été que partiellement discernées et exploitées. La concrétisation des synergies et complémentarités planifiées n’a été que partiellement réalisée. Les mesures correctives n'ont eu qu'un effet partiel ou n'ont pas été complètement exécutées comme prévu. Les leçons tirées doivent servir à des interventions analogues à l'avenir. </t>
  </si>
  <si>
    <t xml:space="preserve">Er zijn slechts enkele opportuniteiten tot samenwerking geïdentificeerd. De concretisering van de geplande complementariteit en de synergieën wordt slechts gedeeltelijk gerealiseerd. Er moeten corrigerende maatregelen genomen worden om de concretisering van de geplande complementariteit en de synergieën te kunnen realiseren.
Eindrapport interpretatie:  De opportuniteiten tot samenwerking werden slechts gedeeltelijk geïdentificeerd en benut. De concretisering van de geplande complementariteit en de synergieën werd slechts gedeeltelijk gerealiseerd. De verbeteringsmaatregelen hebben slechts gedeeltelijk effect gehad of zijn niet helemaal uitgevoerd zoals voorzien. Geleerde  lessen dienen meegenomen te worden naar gelijkaardige interventies in de toekomst.  </t>
  </si>
  <si>
    <t xml:space="preserve">Sólo se identificaron algunas oportunidades de cooperación. Se realizan sólo parcialmente las complementariedades y las sinergias previstas. Se tienen que ejecutar medidas correctoras para poder realizar las complementariedades y las sinergias previstas. 
Interpretación del informe final: Se identificaron y utilizaron sólo parcialmente las oportunidades de cooperación. Se realizaron sólo parcialmente las complementariedades y sinergias previstas. Las medidas correctoras solo fueron parcialmente eficaces o no se ejecutaron plenamente según lo previsto. Se tienen que incluir las lecciones aprendidas en futuras intervenciones similares. </t>
  </si>
  <si>
    <t xml:space="preserve">No or limited opportunities for cooperation could be identified. The planned complementarity and synergies will not be realised unless fundamental changes are made.
Final report interpretation: Opportunities for cooperation could not be identified or utilised. The planned complementarity and synergies were not realized. The improvement measures did not have the desired effect or could not be implemented as planned. Fundamental reflection is required regarding similar interventions in the future. </t>
  </si>
  <si>
    <t>Les opportunités de coopération discernées sont faibles, voire nulles. La concrétisation des synergies et complémentarités planifiées ne sera pas réalisée sauf si des changements fondamentaux sont apportés.  
Interprétation du rapport final : les opportunités de coopération n'ont pas pu être discernées ou exploitées. La concrétisation des synergies et complémentarités planifiées n'a pas été réalisée. Les mesures correctives n'ont pas eu l'effet escompté ou n'ont pas été exécutées comme prévu. Une réflexion de fond quant à des interventions analogues à l'avenir s'impose.</t>
  </si>
  <si>
    <t xml:space="preserve">Er zijn geen of beperkte opportuniteiten tot samenwerking geïdentificeerd. De concretisering van de geplande complementariteit en de synergieën zal niet gerealiseerd worden tenzij fundamentele wijzigingen worden doorgevoerd.
Eindrapport interpretatie: De opportuniteiten tot samenwerking konden niet geïdentificeerd of benut worden. De concretisering van de geplande complementariteit en de synergieën werd niet gerealiseerd. De verbeteringsmaatregelen hebben niet het gewenste effect gehad of zijn niet  uitgevoerd zoals voorzien. Een fundamentele reflectie dient gevoerd te worden over gelijkaardige interventies in de toekomst. </t>
  </si>
  <si>
    <t>Las oportunidades de cooperación identificadas son limitadas o inexistentes. No se realizarán las complementariedades y las sinergias previstas a menos que se lleven a cabo cambios fundamentales. 
Interpretación del informe final: No se podían identificar ni utilizar las oportunidades de cooperación. No se realizaron les complementariedades previstas ni las sinergias. Las medidas correctoras no tuvieron el efecto deseado o no se realizaron según lo previsto. Es necesaria una reflexión fundamental sobre futuras intervenciones similares.</t>
  </si>
  <si>
    <t xml:space="preserve">6. Asunto transversal del género         </t>
  </si>
  <si>
    <t>OVERALL SCORE FOR GENDER</t>
  </si>
  <si>
    <t>SCORE GLOBAL GENRE</t>
  </si>
  <si>
    <t>GLOBALE SCORE GENDER</t>
  </si>
  <si>
    <t>PUNTUACIÓN GLOBAL DEL GÉNERO</t>
  </si>
  <si>
    <t xml:space="preserve">Interpretation of the gender criterion: 
The assessment of this criterion must be seen in the light of what is planned by the actor with regard to gender and whether it is consistently implemented. This criterion refers to gender mainstreaming. </t>
  </si>
  <si>
    <t>Interprétation du critère genre : 
L'évaluation de ce critère doit être réalisée à la lumière de ce qui a été planifié par l'acteur dans le domaine du genre et consiste à vérifier si les mesures prévues sont mises en œuvre de manière cohérente. Ce critère se rapporte à l'intégration transversale de la dimension de genre (gender mainstreaming).</t>
  </si>
  <si>
    <t xml:space="preserve">Interpretatie van het criterium gender: 
De beoordeling van dit criterium moet gezien worden in het licht van wat er gepland is door de actor op het vlak van gender en of dat consequent uitgevoerd wordt. Dit criterium slaat op gendermainstreaming. </t>
  </si>
  <si>
    <t xml:space="preserve">Interpretación del criterio del género: 
La evaluación de este criterio debe examinarse a la luz de lo previsto por el actor en materia de género y de su realización coherente. Este criterio se refiere a la integración transversal de la perspectiva de género. </t>
  </si>
  <si>
    <t>6.1  To what extent are gender-related measures being implemented as planned? This may concern both specific results or outcomes that have a gender objective and the transversal integration of gender within a specific objective.</t>
  </si>
  <si>
    <t>6.1 Les mesures liées au genre sont-elles mises  en œuvre comme prévu ? Il peut s'agir de résultats ou d'outcomes spécifiques qui ont un objectif axé sur le genre, mais également de l’intégration transversale du genre au sein d’un objectif spécifique.</t>
  </si>
  <si>
    <t>6.1  In welke mate worden gender-gerelateerde maatregelen uitgevoerd zoals voorzien? Het kan hier zowel gaan over specifieke resultaten of outcomes die een genderdoelstelling hebben, als over de transversale integratie van gender binnen een specifieke doelstelling.</t>
  </si>
  <si>
    <t>6.1  ¿En qué medida se aplican las medidas relacionadas con la igualdad entre hombres y mujeres según lo previsto? Aquí se puede tratar tanto de resultados u outcomes específicos que tienen un objetivo relacionado con el género, como del enfoque integrado y transversal del género dentro de un objetivo específico.</t>
  </si>
  <si>
    <t xml:space="preserve">The gender-related measures provided for in the programming document are being fully implemented. They are expected to have the desired effect.
Final report interpretation: The gender-related measures foreseen in the programming document were fully implemented. The measures have had the desired effect. </t>
  </si>
  <si>
    <t>Les mesures liées au genre qui étaient prévues dans le document de programme sont pleinement mises en œuvre. On estime qu'elles auront l’effet escompté.
Interprétation du rapport final : les mesures liées au genre prévues dans le document de programme ont été pleinement mises en œuvre. Les mesures ont eu l’effet escompté.</t>
  </si>
  <si>
    <t xml:space="preserve">De gender-gerelateerde maatregelen die voorzien waren in het programmadocument, worden volledig uitgevoerd. Er wordt verwacht dat zij het gewenste effect zullen hebben.
Eindrapport interpretatie: De gender-gerelateerde maatregelen die voorzien waren in het programmadocument, werden volledig uitgevoerd. De maatregelen hebben het gewenste effect gehad. </t>
  </si>
  <si>
    <t xml:space="preserve">Las medidas relacionadas con el género que estaban previstas en el documento de programación, se ejecutan plenamente. Cabe prever que tendrán el efecto deseado. 
Interpretación del informe final: Las medidas relacionadas con el género que estaban previstas en el documento de programa, se ejecutaron plenamente. Las medidas tuvieron el efecto deseado.  </t>
  </si>
  <si>
    <t xml:space="preserve">Some minor adjustments are needed to implement the gender-related measures as planned and to promote the gender aspect. These adjustments are being made within the scope of the intervention.
Final report interpretation: Most minor adjustments that were needed to implement the planned gender-related measures and promote the gender aspect, were carried out within the scope of the intervention. Lessons learned should be carried forward for similar interventions in the future.    </t>
  </si>
  <si>
    <t xml:space="preserve">Quelques adaptations mineures sont nécessaires pour mettre en œuvre comme prévu  les mesures liées au genre et favoriser l’aspect genre. Ces adaptations sont apportées dans le cadre de l’intervention.
Interprétation du rapport final : la plupart des adaptations mineures qui étaient nécessaires pour mettre en œuvre les mesures liées au genre et favoriser l'aspect genre ont été apportées dans le cadre de l'intervention. Les leçons tirées doivent servir à des interventions analogues à l'avenir. </t>
  </si>
  <si>
    <t xml:space="preserve">Er zijn enkele kleine bijsturingen nodig om de geplande gender-gerelateerde maatregelen uit te voeren zoals voorzien en het genderaspect te bevorderen. Die bijsturingen gebeuren binnen de interventie.
Eindrapport interpretatie: De meeste kleine bijsturingen die nodig waren om de geplande gender-gerelateerde maatregelen uit te voeren  en het genderaspect te bevorderen zijn uitgevoerd binnen de interventie. Geleerde  lessen dienen meegenomen te worden naar gelijkaardige interventies in de toekomst.    </t>
  </si>
  <si>
    <t xml:space="preserve">Son necesarias unas pequeñas adaptaciones para realizar las medidas relacionadas con el género según lo previsto y para promover el aspecto del género. Estas adaptaciones se realizan dentro de la intervención. 
Interpretación del informe final: La mayoría de las pequeñas adaptaciones necesarias para ejecutar las medidas relacionadas con el género previstas y promover el aspecto del género se realizaron dentro de la intervención. Se tienen que incluir las lecciones aprendidas en futuras intervenciones similares. </t>
  </si>
  <si>
    <t xml:space="preserve">There are gaps in the planned implementation of gender-related measures and the gender aspect is not positively affected. Corrective measures are needed.
Final report interpretation: There were gaps in the implementation of gender-related measures as planned and the gender aspect was only partially positively affected. The improvement measures had only partial effect or could not be fully implemented as planned. Lessons learned should be carried forward for similar interventions in the future.    </t>
  </si>
  <si>
    <t xml:space="preserve">La mise  en œuvre des mesures liées au genre telles qu’elles étaient prévues présente des lacunes et l'intervention ne favorise pas l'aspect genre. Des mesures correctives sont nécessaires.
Interprétation du rapport final : des lacunes sont apparues dans la mise en œuvre des mesures liées au genre telles qu’elles étaient prévues et l'intervention n'a favorisé que partiellement l'aspect genre. Les mesures correctives n'ont eu qu'un effet partiel ou n'ont pas été complètement exécutées comme prévu. Les leçons tirées doivent servir à des interventions analogues à l'avenir. </t>
  </si>
  <si>
    <t xml:space="preserve">Er zijn lacunes in de uitvoering van de gender-gerelateerde maatregelen zoals die voorzien waren en het genderaspect wordt niet positief beïnvloed. Corrigerende maatregelen zijn nodig.
Eindrapport interpretatie: Er waren lacunes in de uitvoering van de gender-gerelateerde maatregelen zoals die voorzien waren en het genderaspect werd slechts gedeeltelijk positief beïnvloed. De verbeteringsmaatregelen hebben slechts gedeeltelijk effect gehad of zijn niet helemaal uitgevoerd zoals voorzien. Geleerde  lessen dienen meegenomen te worden naar gelijkaardige interventies in de toekomst.    </t>
  </si>
  <si>
    <t xml:space="preserve">La ejecución de las medidas relacionadas con el género tal como estaban previstas presenta deficiencias y no se ejerce una influencia positiva en el aspecto del género. Son necesarias medidas correctoras. 
Interpretación del informe final: La ejecución de las medidas relacionadas con el género según lo previsto presentó deficiencias y sólo se ejerció parcialmente una influencia positiva en el aspecto del género. Las medidas correctoras solo fueron parcialmente eficaces o no se ejecutaron plenamente según lo previsto. Se tienen que incluir las lecciones aprendidas en futuras intervenciones similares.   </t>
  </si>
  <si>
    <t xml:space="preserve">Due to the context or to the strategy being put into operation, there are serious problems with the planned gender-related measures, which will result in the aspect of gender not being promoted at all by the intervention. Major adjustment is required.
Final report interpretation: Due to the context or to the the strategy being put into operation, the gender aspect was not promoted by the intervention. The improvement measures did not have the desired effect or could not be  implemented as planned. Fundamental reflection is required regarding similar interventions in the future. </t>
  </si>
  <si>
    <t>En raison du contexte et de l'opérationnalisation de la stratégie, de sérieux problèmes sont apparus dans la mise en œuvre des mesures liées au genre telles qu'elles étaient prévues. Par conséquent, l'intervention ne favorise absolument pas l'aspect genre. Un ajustement majeur doit être apporté.
Interprétation du rapport final : en raison du contexte et de l'opérationnalisation de la stratégie, l'intervention n'a pas favorisé l'aspect genre. Les mesures correctives n'ont pas eu l'effet escompté ou n'ont pas été exécutées comme prévu. Une réflexion de fond quant à des interventions analogues à l'avenir s'impose.</t>
  </si>
  <si>
    <t xml:space="preserve">Omwille van de context of de operationalisering van de strategie zijn er grondige problemen opgedoken met de geplande gender-gerelateerde maatregelen, die ertoe zullen leiden dat het aspect gender helemaal niet bevorderd is door de interventie. Grondige bijsturing is nodig.
Eindrapport interpretatie: Omwille van de context of de operationalisering van de strategie werd het aspect gender niet bevorderd door de interventie. De verbeteringsmaatregelen hebben niet het gewenste effect gehad of zijn niet  uitgevoerd zoals voorzien. Een fundamentele reflectie dient gevoerd te worden over gelijkaardige interventies in de toekomst. </t>
  </si>
  <si>
    <t>Debido al contexto o a la aplicación de la estrategia, surgieron problemas considerables que obstaculizan las medidas relacionadas con el género previstas. En consecuencia, la intervención no promovió en absoluto el aspecto del género. Es necesaria una adaptación fundamental. 
Interpretación del informe final: Debido al contexto o a la aplicación de la estrategia, la intervención no promovió el aspecto del género. Las medidas correctoras no tuvieron el efecto deseado o no se realizaron según lo previsto. Es necesaria una reflexión fundamental sobre futuras intervenciones similares.</t>
  </si>
  <si>
    <t>7. Transversal theme of environment</t>
  </si>
  <si>
    <t>7. Thème transversal environnement</t>
  </si>
  <si>
    <t>7. Asunto transversal del medio ambiente</t>
  </si>
  <si>
    <t>OVERALL SCORE FOR ENVIRONMENT</t>
  </si>
  <si>
    <t>SCORE GLOBAL ENVIRONNEMENT</t>
  </si>
  <si>
    <t>GLOBALE SCORE MILIEU</t>
  </si>
  <si>
    <t>PUNTUACIÓN GLOBAL DEL MEDIO AMBIENTE</t>
  </si>
  <si>
    <t>Interpretation of the environment criterion: 
The appreciation of this criterion must be seen in the light of what is planned by the actor with regard to environment AND whether it is being consistently implemented. This criterion refers to the mainstreaming of the environment aspect.</t>
  </si>
  <si>
    <t>Interprétation du critère environnement : 
L'évaluation de ce critère doit être réalisée à la lumière de ce qui a été planifié par l'acteur dans le domaine de l'environnement et consiste à vérifier si les mesures prévues sont mises en œuvre.de manière cohérente. Ce critère se rapporte à l'intégration transversale de l'aspect environnement.</t>
  </si>
  <si>
    <t>Interpretatie van het criterium milieu: 
De appreciatie van dit criterium moet gezien worden in het licht van wat er gepland is door de actor op het vlak van milieu;  én of dat consequent uitgevoerd wordt. Dit criterium slaat op de mainstreaming van het aspect milieu</t>
  </si>
  <si>
    <t xml:space="preserve">Interpretación del criterio del medio ambiente: 
La apreciación de este criterio debe examinarse a la luz de lo previsto por el actor en materia del medio ambiente y de su realización coherente. Este criterio se refiere a la integración transversal del medio ambiente. </t>
  </si>
  <si>
    <t>7.1 Are the environment-related measures being implemented as planned?</t>
  </si>
  <si>
    <t xml:space="preserve">6.1 Les mesures liées à l'environnement sont-elles mises en œuvre comme prévu ? </t>
  </si>
  <si>
    <t>7.1 Worden de milieugerelateerde maatregelen uitgevoerd zoals gepland?</t>
  </si>
  <si>
    <t>7.1 ¿Se ejecutan las medidas medioambientales según lo previsto?</t>
  </si>
  <si>
    <t>The environment-related measures provided for in the programming document, are being fully implemented. They are expected to have the desired effect.
Final report interpretation: The environment-related measures included in the programming document were fully implemented. The measures have had the desired effect.</t>
  </si>
  <si>
    <t>Les mesures liées à l'environnement, qui étaient prévues dans le document de programme, sont pleinement mises en œuvre. On estime qu'elles auront l’effet escompté.
Interprétation du rapport final : les mesures liées à l'environnement prévues dans le document de programme ont été pleinement mises en œuvre. Les mesures ont eu l’effet escompté.</t>
  </si>
  <si>
    <t>De milieugerelateerde maatregelen die voorzien waren in het programmadocument, worden volledig uitgevoerd. Er wordt verwacht dat zij het gewenste effect zullen hebben.
Eindrapport interpretatie: De milieugerelateerde maatregelen die voorzien waren in het programmadocument werden volledig uitgevoerd. De maatregelen hebben het gewenste effect gehad.</t>
  </si>
  <si>
    <t xml:space="preserve">Las medidas medioambientales que estaban previstas en el documento de programación, se ejecutan plenamente. Cabe prever que tendrán el efecto deseado. 
Interpretación del informe final: Las medidas medioambientales que estaban previstas en el documento de programación, se ejecutaron plenamente. Las medidas tuvieron el efecto deseado.  </t>
  </si>
  <si>
    <t xml:space="preserve">Some minor adjustments are needed to implement the environment-related measures as planned and to promote the environment aspect. These adjustments are being made within the scope of the intervention.
Final report interpretation: Most minor adjustments that were needed to implement the environment-related measures as planned and to promote the environment aspect, were achieved within the scope of the intervention. Lessons learned should be carried forward for similar interventions in the future.    </t>
  </si>
  <si>
    <t xml:space="preserve">Quelques adaptations mineures sont nécessaires pour mettre en œuvre  comme prévu les mesures liées à l'environnement et favoriser l’aspect environnement. Ces adaptations sont apportées dans le cadre de l’intervention.
Interprétation du rapport final : la plupart des adaptations mineures qui étaient nécessaires pour mettre en œuvre les mesures liées à l'environnement et favoriser l'aspect environnement ont été apportées dans le cadre de l'intervention. Les leçons tirées doivent servir à des interventions analogues à l'avenir. </t>
  </si>
  <si>
    <t xml:space="preserve">Er zijn enkele kleine bijsturingen nodig, om de milieugerelateerde maatregelen uit te voeren zoals voorzien en het milieuaspect te bevorderen. Die bijsturingen gebeuren binnen de interventie.
Eindrapport interpretatie: De meeste kleine bijsturingen die nodig waren om de milieugerelateerde maatregelen uit te voeren zoals voorzien en het milieuaspect te bevorderen, zijn uitgevoerd binnen de interventie. Geleerde  lessen dienen meegenomen te worden naar gelijkaardige interventies in de toekomst.    </t>
  </si>
  <si>
    <t xml:space="preserve">Son necesarias unas pequeñas adaptaciones para ejecutar las medidas medioambientales según lo previsto y promover el aspecto medioambiental. Estas adaptaciones se realizan dentro de la intervención. 
Interpretación del informe final: La mayoría de las pequeñas adaptaciones necesarias para ejecutar las medidas medioambientales previstas y promover el aspecto del medio ambiente se realizaron dentro de la intervención. Se tienen que incluir las lecciones aprendidas en futuras intervenciones similares.     </t>
  </si>
  <si>
    <t xml:space="preserve">There are gaps in the implementation of environment-related measures as planned and the environment aspect is not positively affected. Corrective measures are needed.
Final report interpretation: There were gaps in the planned implementation of environment-related measures and the environment was only partially positively affected. The improvement measures had only a partial effect or could not be fully implemented as planned. Lessons learned should be carried forward for similar interventions in the future.    </t>
  </si>
  <si>
    <t xml:space="preserve">La mise en œuvre des mesures liées à l'environnement telles qu’elles étaient prévues présente des lacunes et l'intervention ne favorise pas l'aspect environnement. Des mesures correctives sont nécessaires.
Interprétation du rapport final : des lacunes sont apparues dans la mise en œuvre des mesures liées à l'environnement telles qu’elles étaient prévues et l’intervention n'a favorisé que partiellement l'aspect environnement. Les mesures correctives n'ont eu qu'un effet partiel ou n'ont pas été complètement exécutées comme prévu. Les leçons tirées doivent servir à des interventions analogues à l'avenir. </t>
  </si>
  <si>
    <t xml:space="preserve">Er zijn lacunes in de uitvoering van de milieugerelateerde maatregelen zoals die voorzien waren en het milieu wordt niet positief beïnvloed. Corrigerende maatregelen zijn nodig.
Eindrapport interpretatie: Er waren lacunes in de uitvoering van de milieugerelateerde maatregelen zoals die voorzien waren en het milieu wordt slechts gedeeltelijk positief beïnvloed. De verbeteringsmaatregelen hebben slechts gedeeltelijk effect gehad of zijn niet helemaal uitgevoerd zoals voorzien. Geleerde  lessen dienen meegenomen te worden naar gelijkaardige interventies in de toekomst.    </t>
  </si>
  <si>
    <t xml:space="preserve">La ejecución de las medidas medioambientales previstas presenta deficiencias y no se ejerce una influencia positiva en el aspecto medioambiental. Son necesarias medidas correctoras. 
Interpretación del informe final: La ejecución de las medidas medioambientales tales como estaban previstas presentó deficiencias y sólo se ejerció parcialmente una influencia positiva en el aspecto medioambiental. Las medidas correctoras solo fueron parcialmente eficaces o no se ejecutaron plenamente según lo previsto. Se tienen que incluir las lecciones aprendidas en futuras intervenciones similares. </t>
  </si>
  <si>
    <t xml:space="preserve">Due to the context or to the strategy being put into operation, some serious problems have arisen with the implementation of the environment-related measures, which will result in the environment aspect not being promoted at all by the intervention. Major adjustment is required.
Final report interpretation: Due to the context or to the strategy being put into operation, there were serious problems with the implementation of the environment-related measures, which will result in the environment aspect not being promoted at all by the intervention. The improvement measures did not have the desired effect or could not be implemented as planned. Fundamental reflection is required regarding similar interventions in the future. </t>
  </si>
  <si>
    <t>En raison du contexte et de l'opérationnalisation de la stratégie, de sérieux problèmes sont apparus dans la mise en œuvre des mesures liées à l'environnement telles qu'elles étaient prévues. Par conséquent, l'intervention ne favorise absolument pas l'aspect environnement. Un ajustement majeur doit être effectué.
Interprétation du rapport final : en raison du contexte et de l'opérationnalisation de la stratégie, l'intervention n'a pas favorisé l'aspect environnement. Les mesures correctives n'ont pas eu l'effet escompté ou n'ont pas été exécutées comme prévu. Une réflexion de fond quant à des interventions analogues à l'avenir s'impose.</t>
  </si>
  <si>
    <t xml:space="preserve">Omwille van de context of de operationalisering van de strategie zijn er grondige problemen opgedoken met de uitvoering van de milieugerelateerde maatregelen, die ertoe zullen leiden dat het aspect milieu helemaal niet bevorderd is door de interventie. Grondige bijsturing is nodig.
Eindrapport interpretatie: Omwille van de context of de operationalisering van de strategie waren er grondige problemen met de uitvoering van de milieugerelateerde maatregelen, die ertoe leiden dat het aspect milieu helemaal niet bevorderd werd door de interventie. De verbeteringsmaatregelen hebben niet het gewenste effect gehad of zijn niet  uitgevoerd zoals voorzien. Een fundamentele reflectie dient gevoerd te worden over gelijkaardige interventies in de toekomst. </t>
  </si>
  <si>
    <t xml:space="preserve">Debido al contexto o a la aplicación de la estrategia, surgieron problemas considerables que obstaculizan las medidas medioambientales previstas. En consecuencia, la intervención no promueve en absoluto el aspecto medioambiental. Es necesario una adaptación fundamental. 
Interpretación del informe final: Debido al contexto o a la aplicación de la estrategia, surgieron problemas considerables que obstaculizan la ejecución de las medidas medioambientales. En consecuencia, la intervención no promovió en absoluto el aspecto medioambiental. Las medidas correctoras no tuvieron el efecto deseado o no se realizaron según lo previsto. Es necesaria una reflexión fundamental sobre futuras intervenciones similares. </t>
  </si>
  <si>
    <t>11.11.11</t>
  </si>
  <si>
    <t>ACTEC</t>
  </si>
  <si>
    <t>ACV-CSCi</t>
  </si>
  <si>
    <t>ADA ZOA</t>
  </si>
  <si>
    <t>AFRICALIA</t>
  </si>
  <si>
    <t>APEFE</t>
  </si>
  <si>
    <t>APOPO</t>
  </si>
  <si>
    <t>ARES</t>
  </si>
  <si>
    <t>ASF</t>
  </si>
  <si>
    <t>Autre Terre</t>
  </si>
  <si>
    <t>AZV-MSV</t>
  </si>
  <si>
    <t>BD</t>
  </si>
  <si>
    <t>BOS+tropen</t>
  </si>
  <si>
    <t>BRULOCALIS</t>
  </si>
  <si>
    <t>CARITAS</t>
  </si>
  <si>
    <t>CDE</t>
  </si>
  <si>
    <t>CEC</t>
  </si>
  <si>
    <t>CETRI</t>
  </si>
  <si>
    <t>CJP</t>
  </si>
  <si>
    <t>CNCD</t>
  </si>
  <si>
    <t>CONGODORPEN</t>
  </si>
  <si>
    <t>CRB</t>
  </si>
  <si>
    <t>CSA</t>
  </si>
  <si>
    <t>DBA</t>
  </si>
  <si>
    <t>DJAPO</t>
  </si>
  <si>
    <t>DYNAMO</t>
  </si>
  <si>
    <t>DZG</t>
  </si>
  <si>
    <t>ECHOS</t>
  </si>
  <si>
    <t>Eclosio</t>
  </si>
  <si>
    <t>EF</t>
  </si>
  <si>
    <t>ETM-KDW</t>
  </si>
  <si>
    <t>Fairtrade Belgium</t>
  </si>
  <si>
    <t>FdH</t>
  </si>
  <si>
    <t>FIAN Belgium</t>
  </si>
  <si>
    <t>Fon Dam.</t>
  </si>
  <si>
    <t>FOS</t>
  </si>
  <si>
    <t>FUCID</t>
  </si>
  <si>
    <t>GEOMOUN</t>
  </si>
  <si>
    <t>HIB</t>
  </si>
  <si>
    <t>IdP</t>
  </si>
  <si>
    <t>IFSI-ISVI</t>
  </si>
  <si>
    <t>IMT-ITG</t>
  </si>
  <si>
    <t>IPIS</t>
  </si>
  <si>
    <t>ITECO</t>
  </si>
  <si>
    <t>Join For Water</t>
  </si>
  <si>
    <t>KIYO</t>
  </si>
  <si>
    <t>LFTW</t>
  </si>
  <si>
    <t>LHAC</t>
  </si>
  <si>
    <t>Louv. Coop.</t>
  </si>
  <si>
    <t>MdM-DvW</t>
  </si>
  <si>
    <t>MEMISA</t>
  </si>
  <si>
    <t>MMH</t>
  </si>
  <si>
    <t>MSFem</t>
  </si>
  <si>
    <t>MSI-BIS</t>
  </si>
  <si>
    <t>Oxfam MM</t>
  </si>
  <si>
    <t>Oxfam Sol.</t>
  </si>
  <si>
    <t>Oxfam WW</t>
  </si>
  <si>
    <t>PLAN BELGIUM</t>
  </si>
  <si>
    <t>QUINOA</t>
  </si>
  <si>
    <t>RCN</t>
  </si>
  <si>
    <t>RIKOLTO</t>
  </si>
  <si>
    <t>RKVI</t>
  </si>
  <si>
    <t>ROTARY</t>
  </si>
  <si>
    <t>SCI</t>
  </si>
  <si>
    <t>SfCG</t>
  </si>
  <si>
    <t>SHC</t>
  </si>
  <si>
    <t>Solidagro</t>
  </si>
  <si>
    <t>SolSoc</t>
  </si>
  <si>
    <t>SOS Hunger</t>
  </si>
  <si>
    <t>SOSVE</t>
  </si>
  <si>
    <t>Studio_Globo</t>
  </si>
  <si>
    <t>TRIAS</t>
  </si>
  <si>
    <t>UCOS</t>
  </si>
  <si>
    <t>ULB-coop</t>
  </si>
  <si>
    <t>Unicef BE</t>
  </si>
  <si>
    <t>UVCW</t>
  </si>
  <si>
    <t>Via Don Bosco</t>
  </si>
  <si>
    <t>Viva_Salud</t>
  </si>
  <si>
    <t>VLIR-UOS</t>
  </si>
  <si>
    <t>VVOB</t>
  </si>
  <si>
    <t>VVSG</t>
  </si>
  <si>
    <t>WAPA</t>
  </si>
  <si>
    <t>WSM</t>
  </si>
  <si>
    <t>WWF B</t>
  </si>
  <si>
    <t>elfelf</t>
  </si>
  <si>
    <t>ACVCSCi</t>
  </si>
  <si>
    <t>ADAZOA</t>
  </si>
  <si>
    <t>AutreTerre</t>
  </si>
  <si>
    <t>AZVMSV</t>
  </si>
  <si>
    <t>BOStropen</t>
  </si>
  <si>
    <t>ETMKDW</t>
  </si>
  <si>
    <t>FairtradeBelgium</t>
  </si>
  <si>
    <t>FIANBelgium</t>
  </si>
  <si>
    <t>FonDam</t>
  </si>
  <si>
    <t>IFSIISVI</t>
  </si>
  <si>
    <t>IMTITG</t>
  </si>
  <si>
    <t>JoinForWater</t>
  </si>
  <si>
    <t>LouvCoop</t>
  </si>
  <si>
    <t>MdMDvW</t>
  </si>
  <si>
    <t>MSIBIS</t>
  </si>
  <si>
    <t>OxfamMM</t>
  </si>
  <si>
    <t>OxfamSol</t>
  </si>
  <si>
    <t>OxfamWW</t>
  </si>
  <si>
    <t>PLANBELGIUM</t>
  </si>
  <si>
    <t>SOSHunger</t>
  </si>
  <si>
    <t>StudioGlobo</t>
  </si>
  <si>
    <t>ULBcoop</t>
  </si>
  <si>
    <t>UnicefBE</t>
  </si>
  <si>
    <t>ViaDonBosco</t>
  </si>
  <si>
    <t>VivaSalud</t>
  </si>
  <si>
    <t>VLIRUOS</t>
  </si>
  <si>
    <t>WWFB</t>
  </si>
  <si>
    <t>NGO Coupole 11.11.11 ex NCOS - 11/NCOS</t>
  </si>
  <si>
    <t>NGO Association for Cultural, Technical and Educational Cooperation</t>
  </si>
  <si>
    <t>SYNDIC ACV-CSCi</t>
  </si>
  <si>
    <t>NGO ADA ZOA Auto-Développement Afrique</t>
  </si>
  <si>
    <t>APEFE - Association pour la Promotion de l'Education et de la Formation à l'Etranger - APEFE</t>
  </si>
  <si>
    <t>NGO APOPO (Anti-persoonsmijnen Ontmijnende ProductOntwikkeling)</t>
  </si>
  <si>
    <t>ARES - Académie de Recherche et d’Enseignement supérieur</t>
  </si>
  <si>
    <t>ASF - Avocats Sans Frontières</t>
  </si>
  <si>
    <t>NGO Autre Terre (ex-TTMI)</t>
  </si>
  <si>
    <t>NGO Médecins Sans Vacances (ex Coop. Médicale Internationale)</t>
  </si>
  <si>
    <t>NGO Broederlijk Delen - BD</t>
  </si>
  <si>
    <t>NGO BOS+ (ex Groenhart//BOS+tropen)</t>
  </si>
  <si>
    <t>Association de la Ville et des Communes de la Région BXL-Capitale</t>
  </si>
  <si>
    <t>NGO Caritas Belgique Secours international</t>
  </si>
  <si>
    <t>NGO Chaîne de l'Espoir (Keten van Hoop)</t>
  </si>
  <si>
    <t>NGO Coopération par l'Education et la Culture  CEC</t>
  </si>
  <si>
    <t>NGO Centre tricontinental</t>
  </si>
  <si>
    <t>NGO Commission Justice et Paix - CJP</t>
  </si>
  <si>
    <t>NGO CNCD Centre National de Coopération au Développement</t>
  </si>
  <si>
    <t>NGO Congo-villages (ex. CDI - Bwamanda )</t>
  </si>
  <si>
    <t>NGO Croix-Rouge de Belgique, Communauté francophone - Activités internationales</t>
  </si>
  <si>
    <t>NGO CSA Collectif Stratégies Alimentaires</t>
  </si>
  <si>
    <t>NGO Défi Belgique Afrique</t>
  </si>
  <si>
    <t>NGO DJAPO</t>
  </si>
  <si>
    <t>NGO Dynamo International</t>
  </si>
  <si>
    <t>NGO Veterinaires sans frontieres - VSF</t>
  </si>
  <si>
    <t>NGO Echos Communication</t>
  </si>
  <si>
    <t>NGO Eclosio (Ex-ADG and ex-Universud-Liège)</t>
  </si>
  <si>
    <t>NGO Entraide et Fraternité/Miteinander teilen - EF</t>
  </si>
  <si>
    <t>NGO  Enfance Tiers-Monde - ETM/KDW</t>
  </si>
  <si>
    <t>NGO Fairtrade Belgium</t>
  </si>
  <si>
    <t>NGO Frères des Hommes</t>
  </si>
  <si>
    <t>NGO FIAN Belgium (FoodFirst Information and Action Network)</t>
  </si>
  <si>
    <t>NGO Fondation Damien, Association de Lutte contre la Lèpre - FONDAM</t>
  </si>
  <si>
    <t>NGO FOS Socialistische Solidariteit : Fonds voor Ontwikkelingssamenwerking - FOSco</t>
  </si>
  <si>
    <t>NGO FUCID Fondation Universitaire pour la Coopération Internationale au Développement  FUCID</t>
  </si>
  <si>
    <t>NGO GEOMOUN</t>
  </si>
  <si>
    <t>NGO Handicap International Belgium</t>
  </si>
  <si>
    <t>NGO Iles de Paix</t>
  </si>
  <si>
    <t>SYNDIC IFSI-ISVI</t>
  </si>
  <si>
    <t>ITM Institute of Tropical Medicine ANTWERPEN - ANVERS</t>
  </si>
  <si>
    <t>NGO Internat. Peace Info Service / Internationale Vredesinformatiedienst - 1967610</t>
  </si>
  <si>
    <t>NGO ITECO Coopération Technique Internationale, Centre de Formation pour le Développement</t>
  </si>
  <si>
    <t>NGO Join For Water (ex-Protos)</t>
  </si>
  <si>
    <t>NGO  Kiyo (ex. VIC-Kinderrechten)</t>
  </si>
  <si>
    <t>NGO Light for the World</t>
  </si>
  <si>
    <t>NGO Laïcité et Humanisme en Afrique Centrale (LHAC)</t>
  </si>
  <si>
    <t>NGO Louvain Coopération (ex. Louvain Développement)</t>
  </si>
  <si>
    <t>NGO Médecins du Monde - DW/MMonde</t>
  </si>
  <si>
    <t>NGO Memisa België  (Medische Missie samenwerking) - MEMISA</t>
  </si>
  <si>
    <t>NGO Miel Maya Honing</t>
  </si>
  <si>
    <t>NGO Le Monde selon les femmes</t>
  </si>
  <si>
    <t>SYNDIC BIS-MIS</t>
  </si>
  <si>
    <t>NGO OXFAM - Magasins du Monde</t>
  </si>
  <si>
    <t>NGO Oxfam - Solidarité</t>
  </si>
  <si>
    <t>NGO Oxfam Wereldwinkels</t>
  </si>
  <si>
    <t>NGO PLAN BELGIUM</t>
  </si>
  <si>
    <t>NGO Quinoa (ex-Chantiers-Jeunes)</t>
  </si>
  <si>
    <t>NGO RCN Justice &amp; Démocratie</t>
  </si>
  <si>
    <t>NGO RIKOLTO (ex-VECO)</t>
  </si>
  <si>
    <t>NGO Rode Kruis-Vlaanderen Internationaal</t>
  </si>
  <si>
    <t>NGO Association des Rotary clubs belges pour la coopération au développement (ARCBCD)</t>
  </si>
  <si>
    <t>NGO Service civil international - SCI</t>
  </si>
  <si>
    <t>NGO Search for Common Ground</t>
  </si>
  <si>
    <t>NGO Sensorial Handicap Cooperation (Irsa)</t>
  </si>
  <si>
    <t>NGO Solidagro (ex Bevrijde Wereld - BW/Terre Nouvelle - TN)</t>
  </si>
  <si>
    <t>NGO Solidarité Socialiste - SolSoc - FCD</t>
  </si>
  <si>
    <t>NGO SOS Hunger</t>
  </si>
  <si>
    <t>NGO SOS Villages d'Enfants Belgique</t>
  </si>
  <si>
    <t>NGO Studio Globo - Studio G</t>
  </si>
  <si>
    <t>NGO TRIAS</t>
  </si>
  <si>
    <t>NGO Universitair Centrum voor Ontwikkelingssamenwerking UCOS</t>
  </si>
  <si>
    <t>NGO ULB Coopération</t>
  </si>
  <si>
    <t>NGO Unicef - Belgium</t>
  </si>
  <si>
    <t>Union des Villes et Communes de Wallonie - UVCW</t>
  </si>
  <si>
    <t>NGO Via Don Bosco (ex DMOS/COMIDE)</t>
  </si>
  <si>
    <t>NGO Viva_Salud</t>
  </si>
  <si>
    <t>VLIR-UOS - Vlaamse Interuniversitaire Raad - Flemish Interuniversity Council</t>
  </si>
  <si>
    <t>VVOB - Vlaamse Vereniging voor Ontwikkelingssamenwerking en technische Bijstand</t>
  </si>
  <si>
    <t>Vereniging van Vlaamse Steden en Gemeenten - VVSG</t>
  </si>
  <si>
    <t>NGO War-Affected people's Association International</t>
  </si>
  <si>
    <t>NGO WSM  WereldSolidariteit/Sol.Mondiale - WSMco</t>
  </si>
  <si>
    <t>NGO WWF Belgium</t>
  </si>
  <si>
    <t>_UNI/BEL/Regional - Meer organisaties zetten zich politiserend, dekoloniserend en kwaliteitsvol in voor internationale solidariteit -8487</t>
  </si>
  <si>
    <t>COL - Laboratoires de Paix 2.0 -7254</t>
  </si>
  <si>
    <t>_UNI/BEL/Regional - OTR 3 Droits du travail en Afrique (ACV-CSCi) -8096</t>
  </si>
  <si>
    <t>RWA - Les conditions de vie et l'intégration sociale des familles ciblées par le programme sont significativement améliorées -8360</t>
  </si>
  <si>
    <t>_UNI/BEL/Regional - OS1: Belgian cultural actors and their public are sensitized and mobilized in favor of decolonization -8365</t>
  </si>
  <si>
    <t>_UNI/BEL/Regional - Educaid.be, Belgian platform for education and development  -7542</t>
  </si>
  <si>
    <t>ANG - Mine Free Cuanza Sul Province -8357</t>
  </si>
  <si>
    <t>_UNI/BEL/Regional - Projets de Recherche pour le Développement (PRD) et Projets de Formation Sud (PFS) -8373</t>
  </si>
  <si>
    <t>BDI - Soutien à la société civile pour un développement inclusif au Burundi -8238</t>
  </si>
  <si>
    <t>_UNI/BEL/Regional - SIA – Programme "Feed Good Belgique" pour des systèmes alimentaires durables et un environnement sain -7495</t>
  </si>
  <si>
    <t>_UNI/BEL/Regional - Les professionnel.le.s de la santé en Belgique joignent leurs forces au profit de la « santé pour tous et toutes». -8402</t>
  </si>
  <si>
    <t>_UNI/BEL/Regional - Lobby and advocacy to bring about systemic change for just and sustainable societies worldwide -8516</t>
  </si>
  <si>
    <t>_UNI/BEL/Regional - Belgians act to support the resilience of social-ecological systems -8199</t>
  </si>
  <si>
    <t>MOR - Programme fédéral belge de Coopération internationale communale (PCIC) Maroc - phase 2022-2026 -8351</t>
  </si>
  <si>
    <t>_UNI/BEL/Regional - COHERENCE Belgique -8141</t>
  </si>
  <si>
    <t>BEN - Santé pour tous et toutes au Bénin - JIJOHO BOUANDOBOU AKPAANI -8421</t>
  </si>
  <si>
    <t>_UNI/BEL/Regional - Déconstruire les stéréotypes par la culture pour une société inclusive, décoloniale et durable -8126</t>
  </si>
  <si>
    <t>_UNI/BEL/Regional - Développer une pratique d’ECMS liée aux ODD auprès des acteurs de l’enseignement en Belgique  -8472</t>
  </si>
  <si>
    <t>_UNI/BEL/Regional - COHERENCE Belgique -8134</t>
  </si>
  <si>
    <t>_UNI/BEL/Regional - Développer une pratique d’ECMS liée aux ODD auprès des acteurs de l’enseignement en Belgique  -8464</t>
  </si>
  <si>
    <t>MOR - Développement communautaire en zone rurale du Maroc -8207</t>
  </si>
  <si>
    <t>_UNI/BEL/Regional - Une action pour contribuer à un meilleur respect du droit international humanitaire -8600</t>
  </si>
  <si>
    <t>_UNI/BEL/Regional - Soutenir l’agriculture familiale pour une transition vers des systèmes alimentaires durables -8446</t>
  </si>
  <si>
    <t>_UNI/BEL/Regional - Renforcer l’engagement des jeunes adolescent.e.s de Belgique du cycle secondaire supérieur -8361</t>
  </si>
  <si>
    <t>_UNI/BEL/Regional - Empowering children and youth together in Belgium -8125</t>
  </si>
  <si>
    <t>BEN - Améliorer significativement et durablement la résilience, la protection et la prise en charge multidimensionnelle des enfants en situations de rue au Bénin -8433</t>
  </si>
  <si>
    <t>_UNI/BEL/Regional - La promotion du One Health pour appuyer les communautés dépendantes de l'élevage -8434</t>
  </si>
  <si>
    <t>_UNI/BEL/Regional - Agir pour construire des dynamiques collectives d’engagement durables au niveau des territoires -8428</t>
  </si>
  <si>
    <t>_UNI/BEL/Regional - Belgique - ECMS dans l’enseignement supérieur -8294</t>
  </si>
  <si>
    <t>_UNI/BEL/Regional - « APTES » : L’Agroécologie, Pilier d’une Transition Écologique et Sociale (inclusive) en Belgique -8228</t>
  </si>
  <si>
    <t>PHI - A comprehensive offer for children in street situations and vulnerable youngsters in Bacolod City -8248</t>
  </si>
  <si>
    <t>_UNI/BEL/Regional - Encouragées par les citoyens, la société civile &amp; les politiques, les entreprises belges agissent de plus en plus en faveur du commerce équitable, de la justice sociale et environnementale dans les ch -8040</t>
  </si>
  <si>
    <t>_UNI/BEL/Regional - Formations groupes Alpha -8251</t>
  </si>
  <si>
    <t>_UNI/BEL/Regional - Ensemble pour un changement de système vers plus de justice sociale et environnementale -8575</t>
  </si>
  <si>
    <t>BAN - Support to the National TB and Leprosy Control Program in BANGLADESH -8192</t>
  </si>
  <si>
    <t>_UNI/BEL/Regional - OS1 - Promouvoir le travail décent au Burundi, au Kenya, en République Démocratique du Congo et au Rwanda -8059</t>
  </si>
  <si>
    <t>_UNI/BEL/Regional - Belgique - ECMS dans l’enseignement supérieur -8273</t>
  </si>
  <si>
    <t>_UNI/BEL/Regional - Chaque EJDIDA (Enfants et Jeunes D'Ici et D'Ailleurs) (fille, garçon, autre) évolue dans un environnement sociétal respectueux de son Droit à la Participation (DP) où il·elle s’engage de manière citoy -8496</t>
  </si>
  <si>
    <t>BEN - Un meilleur accès à l'emploi décent pour les jeunes en situation de handicap au Bénin. -8545</t>
  </si>
  <si>
    <t>_UNI/BEL/Regional - SIA – Programme "Feed Good Belgique" pour des systèmes alimentaires durables et un environnement sain -7517</t>
  </si>
  <si>
    <t>_UNI/BEL/Regional - OS1 - Promouvoir le travail décent au Burundi, au Kenya, en République Démocratique du Congo et au Rwanda -8041</t>
  </si>
  <si>
    <t>_UNI/BEL/Regional - Global programme: ITM Education and scholarships programme -8155</t>
  </si>
  <si>
    <t>_UNI/BEL/Regional - Promote stakeholders in Belgium and beyond as champions of peace and sustainable development -8628</t>
  </si>
  <si>
    <t>_UNI/BEL/Regional - L’éducation comme vecteur de changement Nord-Sud -8237</t>
  </si>
  <si>
    <t>_UNI/BEL/Regional - Systemische aanpak van water in een mondiale context -8583</t>
  </si>
  <si>
    <t>_UNI/BEL/Regional - Empowering children and youth together in Belgium -8120</t>
  </si>
  <si>
    <t>RDC - Outcome RDC DGD LFTW RC4D 2022-2026 -8193</t>
  </si>
  <si>
    <t>RDC - Programme d’éducation populaire pour le respect des droits des citoyennes et citoyens des 4 districts de la Ville de Kinshasa, en particulier des personnes les plus vulnérables : les femmes, les enfan -8336</t>
  </si>
  <si>
    <t>_UNI/BEL/Regional - Belgique - ECMS dans l’enseignement supérieur -8252</t>
  </si>
  <si>
    <t>_UNI/BEL/Regional - Les professionnel.le.s  de la santé augmentent l’assise sociétale et influencent, ensemble avec notre réseau/mouvement, les décideurs politiques  sur des efforts ciblés et durables en vue d’un accès a -8345</t>
  </si>
  <si>
    <t>_UNI/BEL/Regional - Les professionnel.le.s de la santé en Belgique joignent leurs forces au profit de la « santé pour tous et toutes». -8412</t>
  </si>
  <si>
    <t>_UNI/BEL/Regional - Miels équitables issus de l’apiculture durable  -8480</t>
  </si>
  <si>
    <t>_UNI/BEL/Regional - Développer une pratique d’ECMS liée aux ODD auprès des acteurs de l’enseignement en Belgique  -8456</t>
  </si>
  <si>
    <t>_UNI/BEL/Regional - OTR 4 Dialogue social en Afrique (BIS-MSI) -8106</t>
  </si>
  <si>
    <t>_UNI/BEL/Regional - Développer une pratique d’ECMS liée aux ODD auprès des acteurs de l’enseignement en Belgique  -8448</t>
  </si>
  <si>
    <t>_UNI/BEL/Regional - Improved social protection and labour rights for women workers in ASEAN’s agri-food sector -8617</t>
  </si>
  <si>
    <t>_UNI/BEL/Regional - Tegen 2026 mobiliseren meer burgers zich tegen ongelijkheid en voor economische rechtvaardigheid -8610</t>
  </si>
  <si>
    <t>_UNI/BEL/Regional - Lead for Rights! Enfants, Adolescent·e·s et Jeunes : Actrices &amp; Acteurs de Changement  -8033</t>
  </si>
  <si>
    <t>_UNI/BEL/Regional - Ensemble pour un changement de système vers plus de justice sociale et environnementale -8567</t>
  </si>
  <si>
    <t>_UNI/BEL/Regional - •	Mémoire et action : pour une meilleure cohésion sociale et une paix durable -8602</t>
  </si>
  <si>
    <t>_UNI/BEL/Regional - Food Smart Cities in Belgium: Enabling fair, healthy and sustainable Food for all -8161</t>
  </si>
  <si>
    <t>_UNI/BEL/Regional - Better respect for International Humanitarian law (IHL), including through improved national implementation and enhanced knowledge of IHL among Belgian policy makers and (future) professionals -8531</t>
  </si>
  <si>
    <t>RDC - Outcome RDC DGD LFTW RC4D 2022-2026 -8196</t>
  </si>
  <si>
    <t>_UNI/BEL/Regional - Contribuer à la construction d'une société solidaire (inclusive, en transition, participative) -7494</t>
  </si>
  <si>
    <t>_UNI/BEL/Regional - Promote stakeholders in Belgium and beyond as champions of peace and sustainable development -8624</t>
  </si>
  <si>
    <t>BKF - Une éducation au service des enfants et des jeunes en situation de handicap sensoriel au Burkina -8039</t>
  </si>
  <si>
    <t>_UNI/BEL/Regional - Ensemble pour un changement de système vers plus de justice sociale et environnementale -8559</t>
  </si>
  <si>
    <t>_UNI/BEL/Regional - OS1 - Promouvoir le travail décent au Burundi, au Kenya, en République Démocratique du Congo et au Rwanda -8050</t>
  </si>
  <si>
    <t>_UNI/BEL/Regional - SIA – Programme "Feed Good Belgique" pour des systèmes alimentaires durables et un environnement sain -7506</t>
  </si>
  <si>
    <t>BDI - Ihinduka : Children4Change au Burundi -8158</t>
  </si>
  <si>
    <t>_UNI/BEL/Regional - Global education and participation at actions for global solidarity in Dutch speaking schools -8507</t>
  </si>
  <si>
    <t>_UNI/BEL/Regional - Towards social justice in Belgium, driven by inclusive and sustainable family entrepreneurship. -8215</t>
  </si>
  <si>
    <t>_UNI/BEL/Regional - Het hoger onderwijs als hefboom voor globale rechtvaardigheid -8527</t>
  </si>
  <si>
    <t>_UNI/BEL/Regional - Belgique - ECMS dans l’enseignement supérieur -8315</t>
  </si>
  <si>
    <t>_UNI/BEL/Regional - Réaliser ensemble les droits de chaque enfant et adolescent.e, y compris les plus exclu.e.s -8372</t>
  </si>
  <si>
    <t>BEN - Programme fédéral belge de Coopération internationale communale (PCIC) Bénin - phase 2022-2026 -8349</t>
  </si>
  <si>
    <t>_UNI/BEL/Regional - Skilling Belgium -8388</t>
  </si>
  <si>
    <t>_UNI/BEL/Regional - Ensemble pour un changement de système vers plus de justice sociale et environnementale -8551</t>
  </si>
  <si>
    <t>_UNI/BEL/Regional - Global Minds -8537</t>
  </si>
  <si>
    <t>_UNI/BEL/Regional - eNSPIRED, an international dialogue on inclusive and equitable quality education -8081</t>
  </si>
  <si>
    <t>_UNI/BEL/Regional - GLoBe België - Vlaamse lokale besturen implementeren een duurzaam en coherent beleid door gebruik te maken van het kader Agenda 2030 -8069</t>
  </si>
  <si>
    <t>RDC - Contribuer significativement à la réduction du recrutement et de l'utilisation des enfants associés aux forces et aux groupes armés dans les provinces du Nord et du Sud-Kivu et dans le Sud-Maniema et  -8213</t>
  </si>
  <si>
    <t>_UNI/BEL/Regional - OTR 1 Droit à la protection sociale en Afrique Centrale (WSM) -8085</t>
  </si>
  <si>
    <t>_UNI/BEL/Regional - Transition towards deforestation-free supply chains in Belgium  -8209</t>
  </si>
  <si>
    <t>_UNI/BEL/Regional - Meer inwoners verwerven kennis en inzicht in duurzame ontwikkeling, mondiale tendensen en lokale realiteiten overal ter wereld, dankzij de mondiale journalistiek van Wereldmediahuis. -8488</t>
  </si>
  <si>
    <t>ECU - Élargir les horizons de la population vulnérable de la Costa -7252</t>
  </si>
  <si>
    <t>_UNI/BEL/Regional - OTR 6 Droits du travail en Amérique Latine (ACV-CSCi) -8099</t>
  </si>
  <si>
    <t>BDI - OS6: L’empowerment socio-économique des acteurs culturels Burundais a été durablement renforcé -8369</t>
  </si>
  <si>
    <t>BDI - Appui au Développement de la Médecine Physique et Réadaptation au Burundi  -7531</t>
  </si>
  <si>
    <t>KAM - A Mine Impact Free Preah Vihear Province  -8356</t>
  </si>
  <si>
    <t>_UNI/BEL/Regional - Appui institutionnel -8374</t>
  </si>
  <si>
    <t>KEN - Unlocking civil society voices for sustainable development in Kenya -8239</t>
  </si>
  <si>
    <t>BEN - SIA – Programme "Feed Good Bénin" pour des systèmes alimentaires durables et un environnement sain -7504</t>
  </si>
  <si>
    <t>BDI - AMAGARA KURI BOSE - Santé pour tous et toutes au Burundi -8399</t>
  </si>
  <si>
    <t>_UNI/BEL/Regional - Moving together for systemic change and international solidarity -8519</t>
  </si>
  <si>
    <t>BOL - Protecting and managing forests to build socio-ecological resilience in Bolivia -8200</t>
  </si>
  <si>
    <t>RDC - Programme fédéral belge de Coopération internationale communale (PCIC)  République démocratique du Congo - phase 2022-2026 -8353</t>
  </si>
  <si>
    <t>BDI - Cohésion sociale et résilience au sein des communautés rurales vulnérables dans différentes provinces du Burundi -8137</t>
  </si>
  <si>
    <t>RDC - Pour les Hôpitaux, Renforçons les Dynamiques Collectives  -7491</t>
  </si>
  <si>
    <t>RDC - Histoire et culture pour une citoyenneté active et une société respectueuse des droits humains -8127</t>
  </si>
  <si>
    <t>_UNI/BEL/Regional - Renforcer les capacités de la société civile dans ses pratiques d’ECMS liées aux ODD -8473</t>
  </si>
  <si>
    <t>_UNI/BEL/Regional - Renforcer les capacités de la société civile dans ses pratiques d’ECMS liées aux ODD -8465</t>
  </si>
  <si>
    <t>RDC - Développement communautaire en RDC -8206</t>
  </si>
  <si>
    <t>BDI - Renforcement de la résilience communautaire au Burundi -8595</t>
  </si>
  <si>
    <t>BDI - Améliorer les services rendus aux agriculteurs familiaux membres et la défense de leurs droits  -8443</t>
  </si>
  <si>
    <t>BEN - Promouvoir l’agroécologie auprès des communautés du Zou -8363</t>
  </si>
  <si>
    <t>RDC - Protection et prise en charge multidimensionnelle des ESDR et EV en RDC  -8431</t>
  </si>
  <si>
    <t>BDI - Appui intégré pour un élevage familial résilient -8437</t>
  </si>
  <si>
    <t>MOR - Agir ensemble pour renforcer la cohésion sociale et réduire les inégalités des territoires -8429</t>
  </si>
  <si>
    <t>_UNI/BEL/Regional - Résilience socio-écologique des mangroves -8313</t>
  </si>
  <si>
    <t>BDI - L’Agroécologie, Pilier d’une Transition Écologique et Sociale (APTES) au Burundi -8229</t>
  </si>
  <si>
    <t>RDC - Protection et prise en charge multidimensionnelle des enfants en situation de rue et vulnérables -8247</t>
  </si>
  <si>
    <t>BOL - Tusoco tourisme solidaire et durable -8250</t>
  </si>
  <si>
    <t>BDI - Programme DGD 2021-206_BURUNDI -8188</t>
  </si>
  <si>
    <t>_UNI/BEL/Regional - OS3 - Promoting decent work in Southern Africa (South Africa, Zimbabwe and Mozambique) -8061</t>
  </si>
  <si>
    <t>_UNI/BEL/Regional - Résilience socio-écologique des mangroves -8292</t>
  </si>
  <si>
    <t>BEN - Participation des enfants, des jeunes et des femmes de Comé à la construction d’une ville engagée pour l’équité filles garçons -8498</t>
  </si>
  <si>
    <t>BEN - Réduction du risque de développement de déficiences chez les victimes d’accident de la route -8546</t>
  </si>
  <si>
    <t>BEN - SIA – Programme "Feed Good Bénin" pour des systèmes alimentaires durables et un environnement sain -7526</t>
  </si>
  <si>
    <t>_UNI/BEL/Regional - OS2 - Renforcement et appui à la structuration de mouvements sociaux en Afrique de l’Ouest et du Nord -8042</t>
  </si>
  <si>
    <t>_UNI/BEL/Regional - Global programme: ITM-DGD International Health Research Policy Support Partnership -8156</t>
  </si>
  <si>
    <t>RDC - Contribuer à établir la paix et le développement durable dans le secteur minier artisanal dans l’est de la RDC -8629</t>
  </si>
  <si>
    <t>_UNI/BEL/Regional - SECORES Joint Platform on Social-Ecological Resilience -8584</t>
  </si>
  <si>
    <t>BDI - Empowering children and youth together in Burundi -8118</t>
  </si>
  <si>
    <t>RWA - Outcome Rwanda LftW 2022-2026 -8195</t>
  </si>
  <si>
    <t>_UNI/BEL/Regional - Résilience socio-écologique des mangroves -8271</t>
  </si>
  <si>
    <t>BEN - Les enfants et jeunes vulnérables dans les communautés et en situation de rue sont en capacité de mener une vie en accord avec leurs choix et leurs ressources grâce à l’accès à des services de prévent -8337</t>
  </si>
  <si>
    <t>BDI - AMAGARA KURI BOSE - Santé pour tous et toutes au Burundi -8409</t>
  </si>
  <si>
    <t>BOL - Une apiculture durable pour la Bolivie, tournée vers l'avenir et les jeunes, hommes et femmes. -8482</t>
  </si>
  <si>
    <t>_UNI/BEL/Regional - Renforcer les capacités de la société civile dans ses pratiques d’ECMS liées aux ODD -8457</t>
  </si>
  <si>
    <t>_UNI/BEL/Regional - Renforcer les capacités de la société civile dans ses pratiques d’ECMS liées aux ODD -8449</t>
  </si>
  <si>
    <t>_UNI/BEL/Regional - Tegen 2026 mobiliseren meer burgers zich tegen ongelijkheid en voor economische rechtvaardigheid -8618</t>
  </si>
  <si>
    <t>_UNI/BEL/Regional - Plaider pour une économie juste, durable, inclusive et transformatrice en genre -8611</t>
  </si>
  <si>
    <t>BEN - Autonomisation économique et émancipation sociale des adolescent.e.s et des jeunes (10-24 ans)  -8035</t>
  </si>
  <si>
    <t>BDI - REduction DUrable des violences basées sur le GENRE par la transformation des normes socio-culturelles discriminatoires -8601</t>
  </si>
  <si>
    <t>_UNI/BEL/Regional - Food Smart Cities in East Africa: healthy, sustainable and nutritious food for all -8165</t>
  </si>
  <si>
    <t>BDI - Renforcement de la résilience des communautés face aux risques sanitaires -8529</t>
  </si>
  <si>
    <t>BDI - Accroître le rôle socio-économique des femmes au Burundi, et renforcer leur autonomie -8627</t>
  </si>
  <si>
    <t>SEN - Une éducation au service des enfants et des jeunes en situation de handicap sensoriel au Sénégal -8038</t>
  </si>
  <si>
    <t>BKF - Transition agro-écologique par la diffusion à l’échelle communale des pratiques et techniques agro-écologiques -8560</t>
  </si>
  <si>
    <t>_UNI/BEL/Regional - OS2 - Renforcement et appui à la structuration de mouvements sociaux en Afrique de l’Ouest et du Nord -8051</t>
  </si>
  <si>
    <t>BKF - SIA – Programme "Feed Good Burkina Faso" pour des systèmes alimentaires durables et un environnement sain -7507</t>
  </si>
  <si>
    <t>RDC - Children4Change en RDC -8159</t>
  </si>
  <si>
    <t>BKF - Pour la justice sociale au Burkina Faso, sous l’impulsion de l’entreprenariat familial inclusif et durable dans le monde. -8221</t>
  </si>
  <si>
    <t>_UNI/BEL/Regional - Geëngageerde vrijwilligers en professionelen als hefboom voor globale rechtvaardigheid -8528</t>
  </si>
  <si>
    <t>_UNI/BEL/Regional - Résilience socio-écologique des mangroves -8334</t>
  </si>
  <si>
    <t>BKF - Programme fédéral belge de Coopération internationale communale (PCIC) Burkina Faso - phase 2022-2026 -8350</t>
  </si>
  <si>
    <t>_UNI/BEL/Regional - Skilling the Andean Region  -8397</t>
  </si>
  <si>
    <t>PHI - Advocating change for the right to food and health -8555</t>
  </si>
  <si>
    <t>_UNI/BEL/Regional - Bridging Science-Society -8538</t>
  </si>
  <si>
    <t>_UNI/BEL/Regional - Educaid.be, Belgian platform for education and development  -8084</t>
  </si>
  <si>
    <t>BEN - GLoBe Bénin - Des autorités locales puissantes mettent en œuvre des stratégies locales de qualité et durables, axées sur l'économie locale et le genre, en étroite collaboration avec la population et a -8070</t>
  </si>
  <si>
    <t>_UNI/BEL/Regional - OTR 2 Droit à la protection sociale en Afrique de l'Ouest (WSM) -8086</t>
  </si>
  <si>
    <t>ECU - Consolidating Sustainable Living Landscapes in Ecuador  -8210</t>
  </si>
  <si>
    <t>_UNI/BEL/Regional - Meer inwoners zijn overtuigd van het belang van internationale solidariteit  -8489</t>
  </si>
  <si>
    <t>GLA - Formación Dual &amp; Blended-Learning: caminos para el empleo digno -7249</t>
  </si>
  <si>
    <t>_UNI/BEL/Regional - OTR 8 Droits du travail en Asie (ACV-CSCi) -8101</t>
  </si>
  <si>
    <t>BKF - OS2: L’empowerment socio-économique des acteurs culturels Burkinabé a été durablement renforcé -8366</t>
  </si>
  <si>
    <t>BDI - Programme d'Appui au Développement de l'Irrigation dans la Province de Kirundo/Burundi -7535</t>
  </si>
  <si>
    <t>TAN - Reaching the unreached Tanzanian population: towards finding and testing all to end Tuberculosis (TB) -8358</t>
  </si>
  <si>
    <t>_UNI/BEL/Regional - Projets d'amorce et de valorisation -8375</t>
  </si>
  <si>
    <t>MOR - Renforcer l’Etat de droit et le respect des droits humains au Maroc, en garantissant l’accès à la justice et aux droits économiques et sociaux pour toutes et tous ainsi que la protection de l’espace c -8240</t>
  </si>
  <si>
    <t>BKF - SIA – Programme "Feed Good Burkina Faso" pour des systèmes alimentaires durables et un environnement sain -7496</t>
  </si>
  <si>
    <t>BEN - Santé pour tous et toutes au Bénin - JIJOHO BOUANDOBOU AKPAANI -8401</t>
  </si>
  <si>
    <t>_UNI/BEL/Regional - Global education and participation at actions for global solidarity in Dutch speaking schools -8521</t>
  </si>
  <si>
    <t>ECU - Protecting and managing forests to build socio-ecological resilience in Ecuador -8202</t>
  </si>
  <si>
    <t>SEN - Programme fédéral belge de Coopération internationale communale (PCIC) Sénégal - phase 2022-2026 -8352</t>
  </si>
  <si>
    <t>BKF - Cohésion sociale et résilience des communautés rurales de Loropeni et Zambo au Burkina Faso  -8138</t>
  </si>
  <si>
    <t>RDC - Santé pour tous et toutes en République Démocratique du Congo -8420</t>
  </si>
  <si>
    <t>_UNI/BEL/Regional - Plaidoyer pour un monde plus égalitaire, durable, solidaire et inclusif -8474</t>
  </si>
  <si>
    <t>_UNI/BEL/Regional - Plaidoyer pour un monde plus égalitaire, durable, solidaire et inclusif -8466</t>
  </si>
  <si>
    <t>BKF - Les communautés, soutenues par une Croix-Rouge forte, renforcent leur résilience aux crises et catastrophes  -8594</t>
  </si>
  <si>
    <t>PHI - Improve the services provided to family farmer by their cooperatives and their business environment  -8445</t>
  </si>
  <si>
    <t>BKF - Promouvoir l’agroécologie auprès des communautés et rendre accessible les soins de santé  -8362</t>
  </si>
  <si>
    <t>SEN - Protection et prise en charge multidimensionnelle des ESDR au Sénégal -8432</t>
  </si>
  <si>
    <t>BEN - Projet de soutien à la résilience par l'agri-élevage familial intégré -8435</t>
  </si>
  <si>
    <t>SEN - Agir ensemble pour construire le changement souhaité par les acteur·rices des territoires -8430</t>
  </si>
  <si>
    <t>_UNI/BEL/Regional - Gestion inclusive des savoirs au service des ODD -8314</t>
  </si>
  <si>
    <t>GLA - L’Agroécologie, Pilier d’une Transition Écologique et Sociale (APTES) au Guatemala -8234</t>
  </si>
  <si>
    <t>GLA - Defense des droits et de l'environnement des communautés indigènes.  -8249</t>
  </si>
  <si>
    <t>GUI - Programme DGD 2021-206_GUINEE -8186</t>
  </si>
  <si>
    <t>_UNI/BEL/Regional - OS6 - Promouvoir le travail décent en Amérique Andine (Bolivie, Colombie et Pérou) -8064</t>
  </si>
  <si>
    <t>HAI - L'engagement citoyen communautaire pour favoriser la participation des enfants et des femmes au développement de leur communauté -8497</t>
  </si>
  <si>
    <t>BOL - Vers une meilleure réhabilitation et santé des garçons, filles et des adolescents en Bolivie. -8542</t>
  </si>
  <si>
    <t>BKF - SIA – Programme "Feed Good Burkina Faso" pour des systèmes alimentaires durables et un environnement sain -7518</t>
  </si>
  <si>
    <t>_UNI/BEL/Regional - OS 5 - Les syndicats défendent les droits des jeunes travailleur∙ses en Amérique Latine, les accueillent et leur font une place  -8045</t>
  </si>
  <si>
    <t>_UNI/BEL/Regional - Global programme: Synergy -8157</t>
  </si>
  <si>
    <t>TAN - Tanzanian communities and civil society organisations are empowered to engage government and industry in fostering access to justice, good governance and human rights in natural resource governance  -8630</t>
  </si>
  <si>
    <t>_UNI/BEL/Regional - Protéger et conserver l'eau pour une meilleure résilience socio-écologique en Equateur-Pérou -8591</t>
  </si>
  <si>
    <t>BRA - Empowering children and youth together in Brazil -8117</t>
  </si>
  <si>
    <t>TAN - Outcome TZ DGD LFTW RC4D 2022-2026 -8194</t>
  </si>
  <si>
    <t>_UNI/BEL/Regional - Gestion inclusive des savoirs au service des ODD -8272</t>
  </si>
  <si>
    <t>BKF - La protection des enfants et jeunes en situation de rue est renforcée par l’accès à des services de qualité adaptés dans la ville de Ouagadougou au Burkina Faso  -8338</t>
  </si>
  <si>
    <t>BEN - Santé pour tous et toutes au Bénin - JIJOHO BOUANDOBOU AKPAANI -8411</t>
  </si>
  <si>
    <t>RDC - Asali bora kwa wote. - Du bon miel pour tous. -8481</t>
  </si>
  <si>
    <t>_UNI/BEL/Regional - Plaidoyer pour un monde plus égalitaire, durable, solidaire et inclusif -8458</t>
  </si>
  <si>
    <t>_UNI/BEL/Regional - Plaidoyer pour un monde plus égalitaire, durable, solidaire et inclusif -8450</t>
  </si>
  <si>
    <t>_UNI/BEL/Regional - Plaider pour une économie juste, durable, inclusive et transformatrice en genre -8619</t>
  </si>
  <si>
    <t>BOL - Economic and social empowerment of adolescents and young people (15-24 years old) -8030</t>
  </si>
  <si>
    <t>BKF - Justice de proximité, Justice plurielle : concilier et juger pour une paix durable  -8605</t>
  </si>
  <si>
    <t>_UNI/BEL/Regional - Food Smart Cities in Latin America: healthy, sustainable and nutritious food for all -8173</t>
  </si>
  <si>
    <t>BEN - Résilience communautaire face aux risques sanitaires, en particulier pour les femmes et les enfants -8530</t>
  </si>
  <si>
    <t>BOL - The rights to food and water in Bolivia -8561</t>
  </si>
  <si>
    <t>_UNI/BEL/Regional - OS6 - Promouvoir le travail décent en Amérique Andine (Bolivie, Colombie et Pérou) -8055</t>
  </si>
  <si>
    <t>BOL - SIA – Programa "Feed Good Bolivia" a favor de sistemas alimentarios sostenibles y un medio ambiente sano -7509</t>
  </si>
  <si>
    <t>SEN - Children4Change au Sénégal -8160</t>
  </si>
  <si>
    <t>BRA - Towards social justice in Brazil, driven by inclusive and sustainable family entrepreneurship. -8217</t>
  </si>
  <si>
    <t>_UNI/BEL/Regional - Gestion inclusive des savoirs au service des ODD -8335</t>
  </si>
  <si>
    <t>RDC - Programme fédéral belge de Coopération internationale communale (PCIC)  République démocratique du Congo - phase 2022-2026 -8348</t>
  </si>
  <si>
    <t>BEN - Skilling Benin -8385</t>
  </si>
  <si>
    <t>PZA - Un mouvement social fort pour faire respecter le droit à la santé et à l'alimentation du peuple palestinien -8554</t>
  </si>
  <si>
    <t>_UNI/BEL/Regional - Education, individual Scholarships and Networks -8539</t>
  </si>
  <si>
    <t>ECU - Vinculando el Agro-aprendizaje para un Mundo Sostenible  -8083</t>
  </si>
  <si>
    <t>ECU - GLoBe Ecuador - Strong local governments implement integrated water management policies that contribute to the protection of natural resources and enable sustainable agriculture. -8071</t>
  </si>
  <si>
    <t>_UNI/BEL/Regional - OTR 5 Droit à la protection sociale en  Amérique latine  (WSM) -8089</t>
  </si>
  <si>
    <t>KAM - Supporting Conservation And Livelihood Empowerment in Cambodia’s Mekong Flooded Forest, SCALE-UP 2   -8211</t>
  </si>
  <si>
    <t>_UNI/BEL/Regional - Belgische beleidsmakers nemen internationale solidariteit mee in hun beleid. -8490</t>
  </si>
  <si>
    <t>GLA - Mujer Empresaria 2.0 -7250</t>
  </si>
  <si>
    <t>KEN - OS3: The socio-economic empowerment of Kenyan cultural actors has been durably reinforced -8367</t>
  </si>
  <si>
    <t>BEN - Programme d’appui à la promotion du micro petit et moyen entreprenariat artisanal des femmes béninoises dans  les secteurs porteurs de croissance -7528</t>
  </si>
  <si>
    <t>TAN - Centre of excellence in scent detection animals in Morogoro, Tanzania -8359</t>
  </si>
  <si>
    <t>_UNI/BEL/Regional - Programme de Formations internationales -8376</t>
  </si>
  <si>
    <t>NER - Promouvoir et protéger les droits et libertés individuels et collectifs au Niger par le renforcement de la société civile et de la participation citoyenne -8241</t>
  </si>
  <si>
    <t>MLI - SIA – Programme "Feed Good Mali" pour des systèmes alimentaires durables et un environnement sain -7500</t>
  </si>
  <si>
    <t>RDC - Santé pour tous et toutes en République Démocratique du Congo -8400</t>
  </si>
  <si>
    <t>BDI - Renforcer l’agroécologie et l’économie sociale et solidaire au Burundi -8520</t>
  </si>
  <si>
    <t>PER - Protecting and managing forests to build socio-ecological resilience in Peru -8203</t>
  </si>
  <si>
    <t>ETH - Sustainable and resilient livelihood basis of conflict affected vulnerable rural households in Irob District -8139</t>
  </si>
  <si>
    <t>RWA - Accès aux chirurgies et aux gestes de réanimation pour les enfants du Rwanda -7493</t>
  </si>
  <si>
    <t>RDC - Développer l’empowerment des femmes paysannes et promouvoir les droits sexuels et reproductifs en RDC -8467</t>
  </si>
  <si>
    <t>MLI - Les communautés, soutenues par une Croix-Rouge forte, renforcent leur résilience aux crises et catastrophes  -8596</t>
  </si>
  <si>
    <t>RDC - Améliorer les services rendus aux agriculteurs familiaux en RDC et la défense de leurs droits -8444</t>
  </si>
  <si>
    <t>BKF - Projet d'amélioration de la résilience par le petit élevage - Phase II -8436</t>
  </si>
  <si>
    <t>BEN - Bénin - Transition agroécologique et initiatives entrepreneuriales agricoles inclusives -8295</t>
  </si>
  <si>
    <t>HAI - L’Agroécologie, Pilier d’une Transition Écologique et Sociale (APTES) en Haïti -8232</t>
  </si>
  <si>
    <t>IND - Programme_INDIA -8190</t>
  </si>
  <si>
    <t>_UNI/BEL/Regional - OS7 - Promouvoir le travail décent à l'Amérique Centrale (Nicaragua, Salvador et Honduras) et aux Caraïbes (Cuba) -8065</t>
  </si>
  <si>
    <t>HAI - Pour une réadaptation précoce, multidisciplinaire, qualitative et accessible à tous en Haïti -8547</t>
  </si>
  <si>
    <t>BOL - SIA – Programa "Feed Good Bolivia" a favor de sistemas alimentarios sostenibles y un medio ambiente sano -7520</t>
  </si>
  <si>
    <t>_UNI/BEL/Regional - OS6 - Promouvoir le travail décent en Amérique Andine (Bolivie, Colombie et Pérou) -8046</t>
  </si>
  <si>
    <t>BEN - Increase the institutional capacity of LRM and CERRHUD for improved quality of health care in Benin -8142</t>
  </si>
  <si>
    <t>BDI - Protéger et conserver l'eau pour une meilleure résilience socio-écologique à Bubanza-Isaré, Burundi -8586</t>
  </si>
  <si>
    <t>PHI - Empowering children and youth together in the Philippines -8116</t>
  </si>
  <si>
    <t>BDI - Burundi - La santé n'a pas de prix (Phase II) - AMAGARA ARUTA AMAJANA (3AII) -8256</t>
  </si>
  <si>
    <t>MOR - L’accès aux services de Santé et Droits Sexuels et Reproductifs de qualité est amélioré pour les femmes migrantes en situation de vulnérabilité dans la région de Rabat, Salé et Kenitra et la région de -8339</t>
  </si>
  <si>
    <t>GUI - Accès aux soins de santé des vulnérables en Guinée -8414</t>
  </si>
  <si>
    <t>GUI - Lutter contre les violences fondées sur le genre, informer sur la santé reproductive et sexuelle et promouvoir les masculinités positives -8463</t>
  </si>
  <si>
    <t>BKF - Autonomisation et résilience des femmes et des jeunes dans les chaînes de valeur lait et riz au BKF -8620</t>
  </si>
  <si>
    <t>ECU - Economic and social empowerment of adolescents and youth (10-24) -8031</t>
  </si>
  <si>
    <t>MOR - Promouvoir l’égalité homme-femme, par l’amélioration des mécanismes de prévention et de lutte contre les VBG -8606</t>
  </si>
  <si>
    <t>_UNI/BEL/Regional - Food Smart Cities en Afrique de l'Ouest: une alimentation équitable, saine et durable pour tous -8181</t>
  </si>
  <si>
    <t>BKF - Les communautés, soutenues par une CR forte, renforcent leur résilience aux crises et catastrophes -8535</t>
  </si>
  <si>
    <t>MLI - Le droit à l’alimentation, l’eau et l’assainissement par la diffusion de pratiques agro-écologiques -8565</t>
  </si>
  <si>
    <t>_UNI/BEL/Regional - OS 9 - Mobilisation citoyenne et politique des acteurs socialistes belges en faveur du travail décent  -8058</t>
  </si>
  <si>
    <t>ETH - SIA – Programme "Feed Good Ethiopia" for sustainable food systems and a healthy environment -7514</t>
  </si>
  <si>
    <t>CAM - Towards social justice in Cameroon, driven by inclusive and sustainable family entrepreneurship. -8224</t>
  </si>
  <si>
    <t>BKF - Burkina Faso - Amélioration des conditions de vie des populations riveraines du CAP-PONASI et du Corridor des éléphants -8318</t>
  </si>
  <si>
    <t>BKF - Skilling Burkina Faso -8391</t>
  </si>
  <si>
    <t>RDC - Renforcer le mouvement social pour le droit à la santé des Congolais.e.s -8556</t>
  </si>
  <si>
    <t>_UNI/BEL/Regional - Short Initiatives and TEAM -8540</t>
  </si>
  <si>
    <t>KAM - Strengthening early-grade Mathematics through Inclusive, Level-appropriate Education (SMILE) -8076</t>
  </si>
  <si>
    <t>NIC - GLoBe Nicaragua - strong local governments develop and implement an inclusive policy to strengthen local economy with a focus on sustainable food security -8068</t>
  </si>
  <si>
    <t>_UNI/BEL/Regional - OTR 7 Droit à la protection sociale en  Asie (WSM) -8091</t>
  </si>
  <si>
    <t>RDC - ECOmakala : répondre à la demande énergétique, lutter contre la pauvreté et protéger les forêts du Parc National des Virunga au Nord-Kivu (RDC) -8208</t>
  </si>
  <si>
    <t>BDI - Burundi: Pouvoir au peuple pour une justice mondiale et une solidarité internationale  -8484</t>
  </si>
  <si>
    <t>HAI - Haïti debout avec les jeunes -7251</t>
  </si>
  <si>
    <t>RDC - OS4: L’empowerment socio-économique des acteurs culturels Congolais a été durablement renforcé -8368</t>
  </si>
  <si>
    <t>BEN - Programme d'appui à l'Initiative francophone pour la formation à distance des maîtres au Bénin -7530</t>
  </si>
  <si>
    <t>_UNI/BEL/Regional - Programme de mobilité -8377</t>
  </si>
  <si>
    <t>RDC - Promouvoir la pleine et effective réalisation des droits des populations en RDC -8243</t>
  </si>
  <si>
    <t>PER - SIA – Programa "Feed Good Perú" a favor de sistemas alimentarios sostenibles y un medio ambiente sano -7499</t>
  </si>
  <si>
    <t>BKF - Des communautés inclusives et dignes dans les régions Nord, Plateau-Central et Centre -8513</t>
  </si>
  <si>
    <t>RDC - Protéger et gérer eau et forêt pour renforcer la résilience socio-écologique en RDC (Tshopo/Kwilu) -8201</t>
  </si>
  <si>
    <t>NER - Cohésion sociale et résilience des communautés de Korahane, Goula et Gafati au Niger -8140</t>
  </si>
  <si>
    <t>SEN - Accès aux chirurgies et aux soins de santé pour les enfants porteurs d'un handicap au Sénégal -8427</t>
  </si>
  <si>
    <t>NER - Renforcement de la résilience communautaire au Niger -8593</t>
  </si>
  <si>
    <t>MLI - Projet intégré de sécurité alimentaire renforcée par l'élevage - Phase II -8438</t>
  </si>
  <si>
    <t>BOL - Bolivie-Impulsons des systèmes alimentaires durables selon une approche de droits humains -8301</t>
  </si>
  <si>
    <t>NIC - L’Agroécologie, Pilier d’une Transition Écologique et Sociale (APTES) au Nicaragua -8235</t>
  </si>
  <si>
    <t>NER - Appui au Programme National de Lutte contre la Tuberculose (PNLT) du Niger -8191</t>
  </si>
  <si>
    <t>NER - Réduction du risque de développement de séquelles invalidantes liées à la malnutrition des enfants  -8548</t>
  </si>
  <si>
    <t>PER - SIA – Programa "Feed Good Perú" a favor de sistemas alimentarios sostenibles y un medio ambiente sano -7521</t>
  </si>
  <si>
    <t>_UNI/BEL/Regional - OS 9 - Mobilisation citoyenne et politique des acteurs socialistes belges en faveur du travail décent  -8049</t>
  </si>
  <si>
    <t>BKF - Improve research capacity in infectious disease to inform policy &amp; control strategies (Burkina Faso) -8146</t>
  </si>
  <si>
    <t>BEN - Protéger et conserver l'eau pour une meilleure résilience socio-écologique au Bénin (Mono et Ouémé) -8589</t>
  </si>
  <si>
    <t>RDC - Empowering youth together in DR Congo -8119</t>
  </si>
  <si>
    <t>BDI - Burundi - Appui à la Promotion de la santé mentale en provinces de Ngozi et Karusi Projet IZERE II -8257</t>
  </si>
  <si>
    <t>NER - L’accès à des services de santé de qualité assure le droit et la capacité à la population d’exercer librement sa vie affective, sexuelle et reproductive dans le district sanitaire d'Agadez Commune, au -8340</t>
  </si>
  <si>
    <t>IND - Basic Health Care Support Programme -8408</t>
  </si>
  <si>
    <t>RDC - Des droits civils, politiques, économiques, sociaux et environnementaux inclusifs et égalitaires  -8462</t>
  </si>
  <si>
    <t>MLI - Amélioration de la sécurité alimentaire, des moyens d’existence et de la résilience des femmes -8622</t>
  </si>
  <si>
    <t>NER - Autonomisation économique et émancipation sociale des adolescent.e.s et des jeunes (10-24 ans) -8032</t>
  </si>
  <si>
    <t>RDC - REPLIC - Agir pour une Justice REdevable PLurielle et Intègre au Congo -8603</t>
  </si>
  <si>
    <t>BKF - Chaînes de valeur riz (paddy, blanc et étuvé) au Burkina sont durables, résilientes et inclusives -8162</t>
  </si>
  <si>
    <t>MOZ - Increased community resilience to health hazards especially for women and children -8532</t>
  </si>
  <si>
    <t>PHI - Advocating change for the right to food and health -8563</t>
  </si>
  <si>
    <t>PZA - OS8 - Renforcement et appui à la structuration des acteurs de changement social en Palestine  -8057</t>
  </si>
  <si>
    <t>MLI - SIA – Programme "Feed Good Mali" pour des systèmes alimentaires durables et un environnement sain -7511</t>
  </si>
  <si>
    <t>ECU - Towards social justice in Ecuador, driven by inclusive and sustainable family entrepreneurship. -8216</t>
  </si>
  <si>
    <t>RDC - RDC - Pour les Hôpitaux, Renforçons les Dynamiques Collectives -8326</t>
  </si>
  <si>
    <t>BOL - Skilling Bolivia -8389</t>
  </si>
  <si>
    <t>_UNI/BEL/Regional - Institutional University Cooperation partnerships -8541</t>
  </si>
  <si>
    <t>KEN - Implementing National Curriculum REforms through App-based learning for School leaders in secondary Education (INCREASE) -8082</t>
  </si>
  <si>
    <t>RWA - GLoBe Rwanda - Rwandan local authorities improve local participation for sustainable urbanisation to ensure inclusive decision-making and responsive service delivery -8072</t>
  </si>
  <si>
    <t>_UNI/BEL/Regional - OTBE 9 Internationalisation Belgique (WSM) -8093</t>
  </si>
  <si>
    <t>RDC - Mai Ndombe – Gestion Durable des Concessions Forestières des Communautés Locales  -8212</t>
  </si>
  <si>
    <t>BOL - Bolivia: People Power for Global Justice and International Solidarity -8495</t>
  </si>
  <si>
    <t>KEN - Nurturing Kenyan Young Talents -7247</t>
  </si>
  <si>
    <t>UGA - OS7: The socio-economic empowerment of Ugandan cultural actors has been durably reinforced -8371</t>
  </si>
  <si>
    <t>BKF - Projet de Restauration des Ecosystèmes - Plateau Central -7532</t>
  </si>
  <si>
    <t>_UNI/BEL/Regional - Programme d’Éducation à la Citoyenneté Mondiale -8378</t>
  </si>
  <si>
    <t>TAN - Empowered Tanzanian civil society for fostered justice &amp; human rights in natural resource governance -8244</t>
  </si>
  <si>
    <t>SEN - SIA – Programme "Feed Good Sénégal" pour des systèmes alimentaires durables et un environnement sain -7502</t>
  </si>
  <si>
    <t>BOL - Organisations claim their rights and propose alternatives to extractivism in Bolivia -8525</t>
  </si>
  <si>
    <t>UGA - Protecting and conserving water and forest ecosystems in the Mpanga and Semliki catchments, Uganda -8205</t>
  </si>
  <si>
    <t>PZA - Social cohesion and greater resilience of rural communities in Jenin Governorate  -8136</t>
  </si>
  <si>
    <t>RDC - Renforcement de la résilience communautaire dans la zone de santé de Kenge   -8597</t>
  </si>
  <si>
    <t>NER - Appui intégré à la sécurité alimentaire et à la résilience par l'élevage familial -8439</t>
  </si>
  <si>
    <t>KAM - Cambodia - PArTNER (Partnership for Agroecology Transition, Networking, and Efficient Resilience) -8303</t>
  </si>
  <si>
    <t>PER - L’Agroécologie, Pilier d’une Transition Écologique et Sociale (APTES) au Pérou -8236</t>
  </si>
  <si>
    <t>RDC - Appui à la lutte contre la tuberculose et les maladies tropicales négligées à prise en charge des cas (lèpre, pian et ulcère de Buruli) en République Démocratique du Congo -8189</t>
  </si>
  <si>
    <t>RDC - Ensemble, pour le développement harmonieux de nos enfants -8549</t>
  </si>
  <si>
    <t>TAN - SIA – Program "Feed Good Tanzania" for sustainable food systems and a healthy environment -7519</t>
  </si>
  <si>
    <t>INS - OS 4 - Promoting Decent Work in Southeast Asia (Indonesia) -8044</t>
  </si>
  <si>
    <t>CUB - Strengthening Collaborations for Syndemics in Cuba (SCSCuba) -8150</t>
  </si>
  <si>
    <t>HAI - Protéger et conserver l'eau pour une meilleure résilience socio-écologique dans le Nord-Ouest Haïti -8592</t>
  </si>
  <si>
    <t>BDI - Burundi - Valorisation des Produits agricoles et artisanaux à Makamba et Rutana (PROVAPA- TERIMBERE) -8258</t>
  </si>
  <si>
    <t>NER - La protection des personnes en situation de migration est renforcée par l’accès à des services de santé et d’appui psychosocial de qualité adaptés, dans la commune d’Agadez, au Niger -8341</t>
  </si>
  <si>
    <t>MIE - Projet de renforcement de la société civile dans le système de santé en Mauritanie -8413</t>
  </si>
  <si>
    <t>SEN - Rapports de genre dans la transition agroécologique et résilience face aux changements climatiques  -8460</t>
  </si>
  <si>
    <t>NER - Autonomisation et résilience des femmes et des jeunes dans les filières agrosylvopastorales au Niger -8621</t>
  </si>
  <si>
    <t>SEN - Autonomisation économique et émancipation sociale des adolescent.e.s et des jeunes (10-24 ans) -8036</t>
  </si>
  <si>
    <t>RWA - Justice et Mémoire des crimes liés au génocide des Tutsi au Rwanda -8604</t>
  </si>
  <si>
    <t>ECU - Resilient, sustainable and inclusive coffee and cocoa sectors in Ecuador -8166</t>
  </si>
  <si>
    <t>RWA - Increased community resilience to health hazards -8536</t>
  </si>
  <si>
    <t>SEN - Transition agro-écologique au sein d’un territoire rural par une approche basée sur les droits -8566</t>
  </si>
  <si>
    <t>PER - SIA – Programa "Feed Good Perú" a favor de sistemas alimentarios sostenibles y un medio ambiente sano -7510</t>
  </si>
  <si>
    <t>GLA - Towards social justice in Guatemala, driven by inclusive and sustainable family entrepreneurship. -8220</t>
  </si>
  <si>
    <t>RDC - RDC - Système de santé de qualité en route vers les soins centrés sur la personne dans 3 provinces -8327</t>
  </si>
  <si>
    <t>CAM - Skilling Cameroon -8395</t>
  </si>
  <si>
    <t>RWA - Learning through Assessment and Data (LEAD) -8080</t>
  </si>
  <si>
    <t>SAF - GLoBe South Africa - Strong local governments implement a coherent waste management strategy enhancing separation at source and economic opportunities with specific attention to vulnerable groups -8074</t>
  </si>
  <si>
    <t>ECU - Ecuador: People Power for Global Justice and International Solidarity -8494</t>
  </si>
  <si>
    <t>KEN - Business School for Microentrepreneurs -7248</t>
  </si>
  <si>
    <t>ZIM - OS8: The socio-economic empowerment of Zimbabwean cultural actors has been durably reinforced -8370</t>
  </si>
  <si>
    <t>BKF - Appui au Renforcement des Capacités en Médecine Physique et Réadaptation au Burkina Faso (PRC-MPR)  -7534</t>
  </si>
  <si>
    <t>_UNI/BEL/Regional - Recherches en appui à la politique – Policy supporting research -8379</t>
  </si>
  <si>
    <t>UGA - Empowering civil society to engage decision makers on human rights and rule of law in Uganda -8242</t>
  </si>
  <si>
    <t>COL - Territories with human rights and autonomy in the Cauca river basin -8526</t>
  </si>
  <si>
    <t>RDC - Cohésion sociale et résilience au sein des communautés vulnérables dans les provinces du Kongo central et Kinshasa rural -8135</t>
  </si>
  <si>
    <t>RWA - Renforcement de la résilience communautaire au Rwanda -8598</t>
  </si>
  <si>
    <t>RDC - Le One Health pour renforcer les capacités d'agir des populations riveraines et autochtones du PNKB -8442</t>
  </si>
  <si>
    <t>PER - Pérou - Impulsons des systèmes alimentaires durables selon une approche basée sur les droits humains -8309</t>
  </si>
  <si>
    <t>PHI - L’Agroécologie, Pilier d’une Transition Écologique et Sociale (APTES) aux Philippines -8233</t>
  </si>
  <si>
    <t>SEN - Programme DGD 2021-206_SENEGAL -8187</t>
  </si>
  <si>
    <t>RWA - Promouvoir le développement intégré des enfants et des services inclusifs pour tous -8543</t>
  </si>
  <si>
    <t>UGA - SIA - Program "Feed Good Uganda" for sustainable food systems and a healthy environment -7527</t>
  </si>
  <si>
    <t>ETH - Achieving progress in control of NTDs &amp; AMR in Ethiopia -8147</t>
  </si>
  <si>
    <t>MLI - Protéger et conserver l'eau pour une meilleure résilience socio-écologique autour de Bamako, Mali -8590</t>
  </si>
  <si>
    <t>BEN - Bénin - Transition agroécologique et initiatives entrepreneuriales agricoles inclusives -8253</t>
  </si>
  <si>
    <t>NER - La résilience communautaire est améliorée face aux enjeux impliquant la santé humaine, animale et environnementale dans le Département d’Aderbissinat, au Niger -8342</t>
  </si>
  <si>
    <t>RDC - Santé pour tous et toutes en République Démocratique du Congo -8410</t>
  </si>
  <si>
    <t>PZA - Women, youth and other SSPs increase benefits in the fresh vegetables value chain as change agents -8616</t>
  </si>
  <si>
    <t>TAN - Economic and social empowerment of adolescents and young people (10-24 years old) -8034</t>
  </si>
  <si>
    <t>GHA - Cocoa chains in Ghana are resilient, sustainable and inclusive -8167</t>
  </si>
  <si>
    <t>SEN - Face aux risques sanitaires, les communautés, soutenues par une SN forte, renforcent leur résilience -8534</t>
  </si>
  <si>
    <t>RDC - SIA – Programme "Feed Good RDC" pour des systèmes alimentaires durables et un environnement sain -7512</t>
  </si>
  <si>
    <t>GUI - Towards social justice in Guinea, driven by inclusive and sustainable family entrepreneurship. -8222</t>
  </si>
  <si>
    <t>RDC - RDC - Rendre l’agroécologie, l’entrepreneuriat et l’insertion socioprofessionnelle inclusifs -8328</t>
  </si>
  <si>
    <t>HAI - Skilling Haïti -8390</t>
  </si>
  <si>
    <t>SAF -  Improving Early Grade Reading Instruction in Home Language Foundation Phase -8079</t>
  </si>
  <si>
    <t>SEN - GLoBe Sénégal - Des collectivités territoriales fortes et une intercommunalité forte mettent en œuvre des stratégies participatives et durables par rapport à l'économie locale et la gestion des déchet -8073</t>
  </si>
  <si>
    <t>INS - Indonesia: People Power for Global Justice and International Solidarity  -8491</t>
  </si>
  <si>
    <t>RDC - Enhancing Health Training and Taking Care of Vulnerable People -7245</t>
  </si>
  <si>
    <t>MOR - Min Ajliki 3.0 :Développement de l’employabilité et de l’entrepreneuriat féminins au Maroc -7529</t>
  </si>
  <si>
    <t>GLA - Autonomie des communautés autochtones au Guatemala: le droit de défendre l'eau et les territoires -8515</t>
  </si>
  <si>
    <t>SEN - Face aux risques sanitaires et environnementaux, les communautés, soutenues par une Croix-Rouge forte, renforcent leur résilience -8599</t>
  </si>
  <si>
    <t>RWA - Improved health, protection, resilience of communities and ecosystems through One Health promotion -8441</t>
  </si>
  <si>
    <t>SEN - Sénégal - Systèmes alimentaires durables et inclusifs -8310</t>
  </si>
  <si>
    <t>RDC - L’Agroécologie, Pilier d’une Transition Écologique et Sociale (APTES) en République Démocratique du Congo -8230</t>
  </si>
  <si>
    <t>UGA - Optimisation of the development and quality of life for children (0-12 years) -8544</t>
  </si>
  <si>
    <t>GUI - Improving uptake of Evidence-informed Health Policies in Guinea -8149</t>
  </si>
  <si>
    <t>RDC - Protéger et conserver l'eau pour une meilleure résilience socio-écologique en Ituri, RD Congo -8587</t>
  </si>
  <si>
    <t>BEN - Bénin - Accès aux Soins de Santé et Promotion de la Santé (ASS&amp;PS-Bénin) -8254</t>
  </si>
  <si>
    <t>RDC - L’accès effectif à des services de santé de qualité assure le droit et la capacité à chaque individu d’exercer librement sa vie affective, sexuelle et reproductive au Sud-Kivu, en RD du Congo -8343</t>
  </si>
  <si>
    <t>RDC - Renforcer la sécurité alimentaire et les moyens d’existence des (jeunes) femmes au Sud et Nord Kivu -8623</t>
  </si>
  <si>
    <t>VIE - Economic and social empowerment of adolescents and youth (11-24) -8029</t>
  </si>
  <si>
    <t>GLA - Resilient, sustainable and inclusive coffee and cocoa sectors in Guatemala -8168</t>
  </si>
  <si>
    <t>TAN - Increased community resilience to health hazards especially for women and children -8533</t>
  </si>
  <si>
    <t>SEN - SIA – Programme "Feed Good Sénégal" pour des systèmes alimentaires durables et un environnement sain -7513</t>
  </si>
  <si>
    <t>HAS - Towards social justice in Honduras, driven by inclusive and sustainable family entrepreneurship worldwide. -8214</t>
  </si>
  <si>
    <t>SEN - Sénégal - Systèmes alimentaires durables et inclusifs -8331</t>
  </si>
  <si>
    <t>HAS - Skilling Honduras -8393</t>
  </si>
  <si>
    <t>UGA - Learning Entrepreneurship and Agriculture Practically -8078</t>
  </si>
  <si>
    <t>LEB - Duurzame Oplossingen voor Syrische Vluchtelingen in Libanon -8485</t>
  </si>
  <si>
    <t>RDC - Former et entreprendre pour le Congo de demain -7246</t>
  </si>
  <si>
    <t>PZA - Promoting Inclusive Development for People with Disabilities in the West Bank -7538</t>
  </si>
  <si>
    <t>HAI - Souveraineté alimentaire, voix politique et écoresponsabilité pour les ménages paysans du Nord- Est -8523</t>
  </si>
  <si>
    <t>UGA - Livestock value chain development for enhanced and diversified incomes -8440</t>
  </si>
  <si>
    <t>RWA - L’Agroécologie, Pilier d’une Transition Écologique et Sociale (APTES) au Rwanda -8231</t>
  </si>
  <si>
    <t>KAM - Better Health and Wellbeing for all Cambodians -8152</t>
  </si>
  <si>
    <t>RDC - Protéger et gérer eau et forêt pour renforcer la résilience socio-écologique en RDC (Tshopo/Kwilu) -8588</t>
  </si>
  <si>
    <t>BOL - Bolivie-Impulsons des systèmes alimentaires durables selon une approche de droits humains -8259</t>
  </si>
  <si>
    <t>RDC - Les capacités d’agir des populations riveraines du PNKB et des peuples autochtones sont soutenues par une résilience communautaire aux risques sanitaires et environnementaux afin de prévenir et réduir -8344</t>
  </si>
  <si>
    <t>HAS - Resilient, sustainable and inclusive coffee and cocoa sectors in Honduras -8169</t>
  </si>
  <si>
    <t>UGA - SIA - Program "Feed Good Uganda" for sustainable food systems and a healthy environment -7516</t>
  </si>
  <si>
    <t>PER - Towards social justice in Peru, driven by inclusive and sustainable family entrepreneurship. -8218</t>
  </si>
  <si>
    <t>MAD - Skilling Madagascar -8386</t>
  </si>
  <si>
    <t>VIE - TALK – Preschool Teachers Apply Language-rich Teaching Skills and Knowledge -8077</t>
  </si>
  <si>
    <t>PER - Peru: People Power for Global Justice and International Solidarity -8493</t>
  </si>
  <si>
    <t>RWA - Nurturing a thousand skills and talents -7244</t>
  </si>
  <si>
    <t>RDC - Programme d'appui à l'Initiative francophone pour la formation à distance des maîtres (IFADEM) en RDC -7537</t>
  </si>
  <si>
    <t>PER - Rights and autonomy for Buen Vivir in the Southern Andes and the Marañón river basin in Peru -8524</t>
  </si>
  <si>
    <t>NEP - Evidence-based vector-borne disease management and elimination of visceral leishmaniasis in Nepal -8154</t>
  </si>
  <si>
    <t>UGA - Protecting and conserving water and forest ecosystems in the Mpanga and Semliki catchments, Uganda -8585</t>
  </si>
  <si>
    <t>BOL - Bolivie - Vivons sainement et sans violence -8260</t>
  </si>
  <si>
    <t>INS - Food Smart Cities in Indonesia: healthy, sustainable and nutritious food for all -8170</t>
  </si>
  <si>
    <t>PHI - Towards social justice in the Philippines, driven by inclusive and sustainable family entrepreneurship. -8227</t>
  </si>
  <si>
    <t>MLI - Skilling Mali -8394</t>
  </si>
  <si>
    <t>ZAM - Achieving Basic Competencies through Catch Up -8075</t>
  </si>
  <si>
    <t>PHI - Philippines: People Power for Global Justice and International Solidarity  -8492</t>
  </si>
  <si>
    <t>SAL - Transformer El Salvador avec les femmes entrepreneures -7253</t>
  </si>
  <si>
    <t>RDC - Programme d’appui au développement d’une filière piscicole performante, inclusive et durable dans la Province du Kongo Central -7539</t>
  </si>
  <si>
    <t>PZA - Lobby and advocacy by empowered Palestinian communities and civil society in Palestine and Israel for respect for international law.  -8522</t>
  </si>
  <si>
    <t>PER - Better policies and less infectious diseases in Peru and Latin America -8151</t>
  </si>
  <si>
    <t>KAM - Cambodia - PArTNER (Partnership for Agroecology Transition, Networking, and Efficient Resilience) -8261</t>
  </si>
  <si>
    <t>INS - Rice, coffee and cocoa sectors in Indonesia are resilient, sustainable, and inclusive -8171</t>
  </si>
  <si>
    <t>RDC - Pour la justice sociale en RD Congo à travers l’entreprenariat familial inclusif et durable dans le monde -8223</t>
  </si>
  <si>
    <t>RDC - Skilling DRC -8396</t>
  </si>
  <si>
    <t>RDC - RDC: Pouvoir au peuple pour une justice mondiale et une solidarité internationale -8483</t>
  </si>
  <si>
    <t>RDC - Programme d’appui au développement d'une filière "maraîchage", performante, inclusive et durable dans la Province du Haut-Katanga -7540</t>
  </si>
  <si>
    <t>RDC - Une agriculture durable et inclusive pour le développement socio-économique de la province du Kwilu -8517</t>
  </si>
  <si>
    <t>RDC - Strengthen research and education capacities in the partner institutes (INRB, CRSK, ESP) in DRC -8144</t>
  </si>
  <si>
    <t>KAM - Cambodia - Partnership for Improvement and Prevention in NCDs (PIP-NCD) -8262</t>
  </si>
  <si>
    <t>IVO - Cocoa chains in Côte d’Ivoire are resilient, sustainable and inclusive -8172</t>
  </si>
  <si>
    <t>SAL - Towards social justice in El Salvador, driven by inclusive and sustainable family entrepreneurship. -8219</t>
  </si>
  <si>
    <t>SAL - Skilling El Salvador -8392</t>
  </si>
  <si>
    <t>RWA - Rwanda: Pouvoir au peuple pour une justice mondiale et une solidarité internationale -8486</t>
  </si>
  <si>
    <t>RWA - Programme d’appui à l’apprentissage sur le lieu de travail et à la création d’emplois décents -7536</t>
  </si>
  <si>
    <t>SEN - Promotion et gestion de systèmes alimentaires durables de Thiès, Fatick, Diourbel et Kaolack -8518</t>
  </si>
  <si>
    <t>RDC - Support to Interruption of Transmission of Human African Trypanosomiasis (HAT) by 2030 -8145</t>
  </si>
  <si>
    <t>MAD - Madagascar - Amélioration des capacités productives et organisationnelles des agriculteurs vivant dans la région de Menabe pour la transition vers les systèmes alimentaires durables et une meilleure h -8266</t>
  </si>
  <si>
    <t>MLI - Chaînes de valeur riz (paddy, blanc et étuvé) au Mali sont durables, résilientes et inclusives -8174</t>
  </si>
  <si>
    <t>TAN - Towards social justice in Tanzania, driven by inclusive and sustainable family entrepreneurship. -8226</t>
  </si>
  <si>
    <t>TAN - Skilling Tanzania -8387</t>
  </si>
  <si>
    <t>SEN - Jigeen Ñi Tamit 2.0: Autonomisation économique des femmes entrepreneures au Sénégal -7533</t>
  </si>
  <si>
    <t>UGA - Food security of family farmers through agro-ecology in Lango and Rwenzori, Uganda -8514</t>
  </si>
  <si>
    <t>RWA - Make Rwandan institutes leaders in infectious disease prevention, diagnosis and control  -8143</t>
  </si>
  <si>
    <t>PER - Pérou - Impulsons des systèmes alimentaires durables selon une approche basée sur les droits humains -8267</t>
  </si>
  <si>
    <t>PER - Resilient, sustainable and inclusive coffee and cocoa sectors in Peru -8175</t>
  </si>
  <si>
    <t>UGA - Towards social justice in Uganda, driven by inclusive and sustainable family entrepreneurship. -8225</t>
  </si>
  <si>
    <t>SEN - Programme d'appui à l'Initiative francophone pour la formation à distance des maîtres au Sénégal -7541</t>
  </si>
  <si>
    <t>SAF - South-African Higher Education Institutions as drivers of change for health and wellbeing   -8148</t>
  </si>
  <si>
    <t>RDC - RDC - Système de santé de qualité en route vers les soins centrés sur la personne dans 3 provinces -8264</t>
  </si>
  <si>
    <t>RDC - Food Smart Cities au Sud-Kivu et Nord-Kivu : une alimentation équitable, saine et durable pour tous -8163</t>
  </si>
  <si>
    <t>VIE - Capacity building &amp; policy support in parasitological disease surveillance &amp; diagnosis in Vietnam   -8153</t>
  </si>
  <si>
    <t>RDC - RDC - Rendre l’agroécologie, l’entrepreneuriat et l’insertion socioprofessionnelle inclusifs -8265</t>
  </si>
  <si>
    <t>RDC - Des chaines de valeur riz et café au RDC plus résilientes, durables, performantes et inclusives -8164</t>
  </si>
  <si>
    <t>TOG - Togo - Systèmes alimentaires durables, financements et initiatives entrepreneuriales agricoles inclusifs -8269</t>
  </si>
  <si>
    <t>SEN - Chaînes de valeur riz (paddy, blanc, étuvé, fortifié) durables, résilientes et inclusives au Sénégal -8176</t>
  </si>
  <si>
    <t>TOG - Togo - Accès aux Soins de Santé et Promotion de la Santé (ASS&amp;PS-Togo) -8270</t>
  </si>
  <si>
    <t>TAN - Resilient, sustainable, and inclusive rice value chains in Tanzania -8177</t>
  </si>
  <si>
    <t>UGA - Resilient, sustainable, and inclusive rice value chains in Uganda -8178</t>
  </si>
  <si>
    <t>VIE - Food Smart Cities in Vietnam: healthy, sustainable and nutritious food for all -8179</t>
  </si>
  <si>
    <t>VIE - Resilient, sustainable, and inclusive rice and cocoa value chains in Vietnam -8180</t>
  </si>
  <si>
    <t>programme « Equité de genre en santé au Sud-Kivu » (PO 450078087)</t>
  </si>
  <si>
    <t>Les activités prévues ont été menées à bien dans les délais fixés et en respectant les limites budgétaires. De plus, le budget a été progressivement ajusté pour répondre à de nouveaux besoins émergents, tels que la gestion des infections sexuellement transmissibles dans les centres de santé ou encore les dialogues communautaires. Ces ajustements ont permis d'intégrer des activités qui n'étaient pas initialement prévues dans le projet, afin de répondre aux besoins en constante évolution. Cet effort visait à garantir l'adéquation entre l'offre et la demande de soins, contribuant ainsi au succès du projet ou à son élargissement initial en termes de bénéficiaires.</t>
  </si>
  <si>
    <t>Malgré le démarrage tardif du projet, les activités non réalisées la première année ont été rattrapées et réalisées cette année. Grâce à des ajustements dans la planification et les budgets, toutes les activités ont été achevées avant la date de clôture du projet, le 31 mars 2024, et tous les objectifs ont été atteints.</t>
  </si>
  <si>
    <t>Aucun changement contextuel n'a été observé durant la mise en œuvre.  L'objectif du programme s'aligne derrière la politique genre de la RDC qui concoure à l'égalité entre les sexes et l'autonomisation des femmes et filles ainsi qu'au protocole de Maputo qui est déjà en application en RDC. Les changements étaient anticipés en s'appuyant sur les politiques et lois de la RDC et sur les objectifs de développement durable 3 (Santé et bien être par ses cibles 3.5 et 3.7) et 5 (Égalités entre les sexes par ses cibles 5.2, 5.3 et 5.6).</t>
  </si>
  <si>
    <t>La durabilité financière à long terme reste un défi. Bien que les Comité de santé (CODESA), les prestataires de soins et l'Equipe Cadre de Zone soient disponibles et formés, un accompagnement continu est nécessaire pour garantir la pérennité du processus. Les coûts liés aux supervisions (carburant, perdiem, etc.) restent alors pertinents, nécessitant une subvention du gouvernement congolais pour éviter les blocages financiers. L'appui aux organisations communautaires de base pour la pérennisation des activités génératrices de revenus est crucial pour assurer l'autofinancement des activités de sensibilisation au sein de la communauté. Afin de ne pas perdre les acquis du projet, la recherche de sources de financement alternatives est essentielle pour pérenniser les acquis du projet et renforcer le système de santé en RDC, impliquant notamment le BCZ et la DPS.</t>
  </si>
  <si>
    <t>Les CODESA sont fonctionnels et intègrent les activités EVRAS ciblant les adolescent.e.s et jeunes dans leurs planifications, et cela, sans appuis financier supplémentaire. Les stratégies mobilisées ont permis par exemple de former et de sensibiliser plus de bénéficiaires de tranche d'âge et de groupes socio-culturels différents au sein d'une même communauté (parents, jeunes, chefs religieux, chefs communautaires, infirmiers des centres de santé, etc.). Les membres de la communauté deviennent alors une source d'informations pour les autres membres et ils.elles sont à même de comprendre leurs problèmes et d'y apporter des informations qui permettront d'adopter des comportements favorables en santé et en équité de genre. Cependant, il reste important d'exercer une prudence, car l'appropriation à long terme lié à des programmes de courte durée d’action, peut être difficile à garantir. Encore plus certainement dans des contextes de changements sociétaux incertains, notamment dans des zones affectées par des conflits armés, comme au Kivu.</t>
  </si>
  <si>
    <t>Les prestataires des soins sont formés et outillés et les services sont disponibles afin de répondre à la demande bien que tous les besoins des structures ne soient pas couverts en intrants (faible disponibilité en méthodes contraceptives modernes, tests diagnostiques, etc.). Le renforcement de l’accompagnement du niveau intermédiaire de la pyramide sanitaire (DPS/PNSA) et l'ECZ a permis à ce que le centre de santé puisse disposer des ressources humaines qualifiées et formées dans l'offre des services adaptées aux adolescent.e.s et jeunes. Les compétences requises sont également disponibles au niveau communautaire car les staffs ADE, membres OCB et autres parties prenantes du projet ont bénéficié des renforcements de capacités. Également, une activité non planifiée dans le projet initial a été réalisée à la fin du programme pour évaluer la qualité des services de santé sexuelle et reproductive des adolescent.e.s et jeunes sous le nom "client mystère". Cette étude, menée par des jeunes dans les services de planification familiale, vise à capitaliser les expériences et à guider les futurs programmes en identifiant les problèmes persistants et en agissant sur l'offre de services de santé adaptés aux adolescent.e.s et jeunes.</t>
  </si>
  <si>
    <t>Non applicable</t>
  </si>
  <si>
    <t>Dans la mise en œuvre des activités, le respect de la représentativité de 35% (norme fixée par le gouvernement en RDC) de même sexe était assuré lors de la sélection des bénéficiaires, tout en développant des activités spécifiques aux filles et aux femmes, telles que la gestion de l'hygiène intime et des menstruations, ainsi que l'accouchement hygiénique dans les centres de santé. Les activités de sensibilisation ont touché les filles comme les garçons et les thématiques EVRAS étaient traitées de façon à toucher les deux sexes (exemple : les violences basées sur le genre, les mariages précoces, les grossesses précoces, les IST, etc.). Les activités de sensibilisation ont été conçues de manière à toucher à la fois les filles et les garçons, abordant des thématiques telles que les violences basées sur le genre, les mariages forcés, les grossesses précoces, les IST, etc. Par ailleurs, les jeunes ont été directement impliqués dans les activités de sensibilisation, par exemple en créant des spots radio ou en réalisant des sketches pour aborder des sujets tabous au sein de leur communauté, offrant ainsi des espaces d'expression pour tous et toutes.</t>
  </si>
  <si>
    <t>L'élimination des déchets biomédicaux par incinération était mise en place dans 25 établissements de santé bénéficiant de soutien en méthodes contraceptives et en tests diagnostiques, afin de garantir des normes d'hygiène hospitalière élevées. Pour éviter tout gaspillage éventuel les produits étaient utilisés de manière appropriée ou orientés vers des utilisations alternatives si nécessaire. Les commandes étaient également favorisées au niveau local par le biais de centres de distribution agréés par la division provinciale.</t>
  </si>
  <si>
    <t>Tous les outputs ont été atteints (même dépassé pour certains) et sont de qualité grâce à une approche rigoureuse : chaque activité a nécessité l'élaboration de Termes de Référence (TdRs) pour garantir des résultats de qualité, impliquant des experts médicaux en santé publique et des professionnels académiques. Toutes les parties prenantes ont été préalablement formées pour communiquer efficacement sur les enjeux liés au parcours EVRAS (Éducation à la Vie Relationnelle, Affective et Sexuelle). Avant le démarrage des activités, les organisations communautaires de base, les prestataires de soins et les partenaires de mise en œuvre ont été formés sur les thématiques du parcours EVRAS. Des missions de renforcement des capacités des prestataires de soins et des agents communautaires ont été menées en collaboration avec la Division de la Santé du Sud-Kivu et l'Equipe Cadre de la Santé pour assurer une mise en œuvre efficace des activités dans les aires de santé du projet. Toutes ces stratégies opérationnelles ont été élaborées en concertation avec toutes les parties prenantes pour garantir un accompagnement efficace des activités sur le terrain.</t>
  </si>
  <si>
    <t>La réalisation complète de l'objectif spécifique a été atteint. Pour surmonter les obstacles potentiels et garantir des résultats de qualité, des activités supplémentaires ont été déployées. Initialement, une analyse contextuelle a permis d'identifier les ajustements nécessaires pour atteindre les objectifs fixés dans la Zone de Santé de Miti Murhesa. Par exemple, l'activité de diffusion d'outils digitaux s'est avérée inadaptée pour la cible des jeunes et adolescents vivant en milieu rural, où la majorité n'a pas accès aux smartphones ou est sous contrôle parental. Une révision de cette activité a conduit à l'installation de postes de télévision dans 10 centres de santé pour organiser des vidéos forums avec des films éducatifs sur les thèmes EVRAS, fournis par la division provinciale PNSA. Cette initiative a été saluée par les autorités sanitaires, et d'ici la fin du premier semestre 2024, tous les centres de santé de la ZS seront équipés de télévisions pour des animations en santé menées par les infirmiers titulaires, avec le soutien du Bureau Central de la zone de santé. Ces ajustements ont été réalisés en impliquant continuellement toutes les parties prenantes du projet, à travers des dialogues communautaires et des cadres de concertation pour la santé.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</si>
</sst>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_-* #,##0\ _€_-;\-* #,##0\ _€_-;_-* &quot;-&quot;\ _€_-;_-@_-"/>
    <numFmt numFmtId="166" formatCode="_-&quot;€&quot;* #,##0.00_-;\-&quot;€&quot;* #,##0.00_-;_-&quot;€&quot;* &quot;-&quot;??_-;_-@_-"/>
    <numFmt numFmtId="167" formatCode="00000"/>
  </numFmts>
  <fonts count="73">
    <font>
      <sz val="11"/>
      <color theme="1"/>
      <name val="Calibri"/>
      <family val="2"/>
      <scheme val="minor"/>
    </font>
    <font>
      <sz val="10"/>
      <color theme="1"/>
      <name val="Arial"/>
      <family val="2"/>
    </font>
    <font>
      <sz val="10"/>
      <color theme="1"/>
      <name val="Arial"/>
      <family val="2"/>
    </font>
    <font>
      <b/>
      <sz val="11"/>
      <color theme="0"/>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0"/>
      <name val="Calibri"/>
      <family val="2"/>
      <scheme val="minor"/>
    </font>
    <font>
      <sz val="10"/>
      <name val="Arial"/>
      <family val="2"/>
    </font>
    <font>
      <b/>
      <sz val="11"/>
      <color indexed="8"/>
      <name val="Calibri"/>
      <family val="2"/>
    </font>
    <font>
      <sz val="11"/>
      <color rgb="FF9C0006"/>
      <name val="Calibri"/>
      <family val="2"/>
      <scheme val="minor"/>
    </font>
    <font>
      <b/>
      <sz val="11"/>
      <color indexed="52"/>
      <name val="Calibri"/>
      <family val="2"/>
    </font>
    <font>
      <b/>
      <sz val="11"/>
      <color rgb="FFFA7D00"/>
      <name val="Calibri"/>
      <family val="2"/>
      <scheme val="minor"/>
    </font>
    <font>
      <b/>
      <sz val="11"/>
      <color indexed="9"/>
      <name val="Calibri"/>
      <family val="2"/>
    </font>
    <font>
      <i/>
      <sz val="11"/>
      <color rgb="FF7F7F7F"/>
      <name val="Calibri"/>
      <family val="2"/>
      <scheme val="minor"/>
    </font>
    <font>
      <sz val="11"/>
      <color indexed="52"/>
      <name val="Calibri"/>
      <family val="2"/>
    </font>
    <font>
      <sz val="11"/>
      <color indexed="17"/>
      <name val="Calibri"/>
      <family val="2"/>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indexed="12"/>
      <name val="Arial"/>
      <family val="2"/>
    </font>
    <font>
      <sz val="11"/>
      <color rgb="FF3F3F76"/>
      <name val="Calibri"/>
      <family val="2"/>
      <scheme val="minor"/>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rgb="FFFA7D00"/>
      <name val="Calibri"/>
      <family val="2"/>
      <scheme val="minor"/>
    </font>
    <font>
      <sz val="11"/>
      <color indexed="60"/>
      <name val="Calibri"/>
      <family val="2"/>
    </font>
    <font>
      <sz val="11"/>
      <color rgb="FF9C6500"/>
      <name val="Calibri"/>
      <family val="2"/>
      <scheme val="minor"/>
    </font>
    <font>
      <sz val="10"/>
      <color indexed="8"/>
      <name val="Arial"/>
      <family val="2"/>
    </font>
    <font>
      <sz val="10"/>
      <name val="Arial"/>
      <family val="2"/>
    </font>
    <font>
      <sz val="11"/>
      <color indexed="20"/>
      <name val="Calibri"/>
      <family val="2"/>
    </font>
    <font>
      <b/>
      <sz val="11"/>
      <color rgb="FF3F3F3F"/>
      <name val="Calibri"/>
      <family val="2"/>
      <scheme val="minor"/>
    </font>
    <font>
      <sz val="10"/>
      <name val="Geneva"/>
      <family val="2"/>
    </font>
    <font>
      <b/>
      <sz val="18"/>
      <color indexed="56"/>
      <name val="Cambria"/>
      <family val="2"/>
    </font>
    <font>
      <b/>
      <sz val="11"/>
      <color indexed="63"/>
      <name val="Calibri"/>
      <family val="2"/>
    </font>
    <font>
      <i/>
      <sz val="11"/>
      <color indexed="23"/>
      <name val="Calibri"/>
      <family val="2"/>
    </font>
    <font>
      <sz val="11"/>
      <color indexed="10"/>
      <name val="Calibri"/>
      <family val="2"/>
    </font>
    <font>
      <sz val="9"/>
      <name val="Calibri"/>
      <family val="2"/>
      <scheme val="minor"/>
    </font>
    <font>
      <b/>
      <sz val="9"/>
      <name val="Arial"/>
      <family val="2"/>
    </font>
    <font>
      <sz val="11"/>
      <color theme="1"/>
      <name val="Calibri"/>
      <family val="2"/>
    </font>
    <font>
      <sz val="11"/>
      <name val="Calibri"/>
      <family val="2"/>
    </font>
    <font>
      <sz val="9"/>
      <name val="Calibri"/>
      <family val="2"/>
    </font>
    <font>
      <b/>
      <sz val="14"/>
      <name val="Calibri"/>
      <family val="2"/>
      <scheme val="minor"/>
    </font>
    <font>
      <b/>
      <sz val="12"/>
      <name val="Calibri"/>
      <family val="2"/>
      <scheme val="minor"/>
    </font>
    <font>
      <sz val="12"/>
      <name val="Calibri"/>
      <family val="2"/>
      <scheme val="minor"/>
    </font>
    <font>
      <b/>
      <i/>
      <sz val="12"/>
      <name val="Arial"/>
      <family val="2"/>
    </font>
    <font>
      <b/>
      <sz val="11"/>
      <name val="Calibri"/>
      <family val="2"/>
      <scheme val="minor"/>
    </font>
    <font>
      <b/>
      <sz val="12"/>
      <name val="Arial"/>
      <family val="2"/>
    </font>
    <font>
      <sz val="9"/>
      <name val="Arial"/>
      <family val="2"/>
    </font>
    <font>
      <b/>
      <sz val="9"/>
      <name val="Calibri"/>
      <family val="2"/>
      <scheme val="minor"/>
    </font>
    <font>
      <sz val="12"/>
      <name val="Arial Unicode MS"/>
      <family val="2"/>
    </font>
    <font>
      <b/>
      <sz val="9"/>
      <name val="Calibri"/>
      <family val="2"/>
    </font>
    <font>
      <strike/>
      <sz val="11"/>
      <name val="Calibri"/>
      <family val="2"/>
      <scheme val="minor"/>
    </font>
    <font>
      <sz val="48"/>
      <name val="Calibri"/>
      <family val="2"/>
      <scheme val="minor"/>
    </font>
  </fonts>
  <fills count="52">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FF9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patternFill>
    </fill>
    <fill>
      <patternFill patternType="solid">
        <fgColor indexed="55"/>
      </patternFill>
    </fill>
    <fill>
      <patternFill patternType="solid">
        <fgColor indexed="42"/>
      </patternFill>
    </fill>
    <fill>
      <patternFill patternType="solid">
        <fgColor indexed="47"/>
      </patternFill>
    </fill>
    <fill>
      <patternFill patternType="solid">
        <fgColor indexed="43"/>
      </patternFill>
    </fill>
    <fill>
      <patternFill patternType="solid">
        <fgColor indexed="26"/>
      </patternFill>
    </fill>
    <fill>
      <patternFill patternType="solid">
        <fgColor indexed="45"/>
      </patternFill>
    </fill>
    <fill>
      <patternFill patternType="solid">
        <fgColor rgb="FFFFFF00"/>
        <bgColor indexed="64"/>
      </patternFill>
    </fill>
    <fill>
      <patternFill patternType="solid">
        <fgColor rgb="FFFF0000"/>
        <bgColor indexed="64"/>
      </patternFill>
    </fill>
    <fill>
      <patternFill patternType="solid">
        <fgColor theme="0" tint="-0.14996795556505021"/>
        <bgColor indexed="64"/>
      </patternFill>
    </fill>
    <fill>
      <patternFill patternType="solid">
        <fgColor rgb="FFD9D9D9"/>
        <bgColor indexed="64"/>
      </patternFill>
    </fill>
    <fill>
      <patternFill patternType="solid">
        <fgColor theme="0"/>
        <bgColor indexed="64"/>
      </patternFill>
    </fill>
    <fill>
      <patternFill patternType="solid">
        <fgColor rgb="FFCCFFFF"/>
        <bgColor indexed="64"/>
      </patternFill>
    </fill>
    <fill>
      <patternFill patternType="solid">
        <fgColor rgb="FF99CCFF"/>
        <bgColor indexed="64"/>
      </patternFill>
    </fill>
    <fill>
      <patternFill patternType="solid">
        <fgColor rgb="FFFFFF66"/>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auto="1"/>
      </bottom>
      <diagonal/>
    </border>
  </borders>
  <cellStyleXfs count="185">
    <xf numFmtId="0" fontId="0" fillId="0" borderId="0"/>
    <xf numFmtId="0" fontId="25" fillId="0" borderId="0" applyAlignment="0"/>
    <xf numFmtId="0" fontId="2" fillId="0" borderId="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7"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7"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7"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7"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7"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7"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7"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7"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7"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7"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7"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7"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3" fillId="16" borderId="0" applyNumberFormat="0" applyBorder="0" applyAlignment="0" applyProtection="0"/>
    <xf numFmtId="0" fontId="24" fillId="16"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4" borderId="0" applyNumberFormat="0" applyBorder="0" applyAlignment="0" applyProtection="0"/>
    <xf numFmtId="0" fontId="24" fillId="24" borderId="0" applyNumberFormat="0" applyBorder="0" applyAlignment="0" applyProtection="0"/>
    <xf numFmtId="0" fontId="23" fillId="28" borderId="0" applyNumberFormat="0" applyBorder="0" applyAlignment="0" applyProtection="0"/>
    <xf numFmtId="0" fontId="24" fillId="28" borderId="0" applyNumberFormat="0" applyBorder="0" applyAlignment="0" applyProtection="0"/>
    <xf numFmtId="0" fontId="23" fillId="32" borderId="0" applyNumberFormat="0" applyBorder="0" applyAlignment="0" applyProtection="0"/>
    <xf numFmtId="0" fontId="24" fillId="32" borderId="0" applyNumberFormat="0" applyBorder="0" applyAlignment="0" applyProtection="0"/>
    <xf numFmtId="0" fontId="23" fillId="36" borderId="0" applyNumberFormat="0" applyBorder="0" applyAlignment="0" applyProtection="0"/>
    <xf numFmtId="0" fontId="24" fillId="36" borderId="0" applyNumberFormat="0" applyBorder="0" applyAlignment="0" applyProtection="0"/>
    <xf numFmtId="0" fontId="23" fillId="13" borderId="0" applyNumberFormat="0" applyBorder="0" applyAlignment="0" applyProtection="0"/>
    <xf numFmtId="0" fontId="24" fillId="13" borderId="0" applyNumberFormat="0" applyBorder="0" applyAlignment="0" applyProtection="0"/>
    <xf numFmtId="0" fontId="23" fillId="17" borderId="0" applyNumberFormat="0" applyBorder="0" applyAlignment="0" applyProtection="0"/>
    <xf numFmtId="0" fontId="24" fillId="17" borderId="0" applyNumberFormat="0" applyBorder="0" applyAlignment="0" applyProtection="0"/>
    <xf numFmtId="0" fontId="23" fillId="21" borderId="0" applyNumberFormat="0" applyBorder="0" applyAlignment="0" applyProtection="0"/>
    <xf numFmtId="0" fontId="24" fillId="21" borderId="0" applyNumberFormat="0" applyBorder="0" applyAlignment="0" applyProtection="0"/>
    <xf numFmtId="0" fontId="23" fillId="25" borderId="0" applyNumberFormat="0" applyBorder="0" applyAlignment="0" applyProtection="0"/>
    <xf numFmtId="0" fontId="24" fillId="25" borderId="0" applyNumberFormat="0" applyBorder="0" applyAlignment="0" applyProtection="0"/>
    <xf numFmtId="0" fontId="23" fillId="29" borderId="0" applyNumberFormat="0" applyBorder="0" applyAlignment="0" applyProtection="0"/>
    <xf numFmtId="0" fontId="24" fillId="29" borderId="0" applyNumberFormat="0" applyBorder="0" applyAlignment="0" applyProtection="0"/>
    <xf numFmtId="0" fontId="23" fillId="33" borderId="0" applyNumberFormat="0" applyBorder="0" applyAlignment="0" applyProtection="0"/>
    <xf numFmtId="0" fontId="24" fillId="33" borderId="0" applyNumberFormat="0" applyBorder="0" applyAlignment="0" applyProtection="0"/>
    <xf numFmtId="0" fontId="13" fillId="7" borderId="0" applyNumberFormat="0" applyBorder="0" applyAlignment="0" applyProtection="0"/>
    <xf numFmtId="0" fontId="27" fillId="7" borderId="0" applyNumberFormat="0" applyBorder="0" applyAlignment="0" applyProtection="0"/>
    <xf numFmtId="0" fontId="28" fillId="37" borderId="14" applyNumberFormat="0" applyAlignment="0" applyProtection="0"/>
    <xf numFmtId="0" fontId="17" fillId="10" borderId="8" applyNumberFormat="0" applyAlignment="0" applyProtection="0"/>
    <xf numFmtId="0" fontId="29" fillId="10" borderId="8" applyNumberFormat="0" applyAlignment="0" applyProtection="0"/>
    <xf numFmtId="0" fontId="19" fillId="11" borderId="11" applyNumberFormat="0" applyAlignment="0" applyProtection="0"/>
    <xf numFmtId="0" fontId="3" fillId="11" borderId="11" applyNumberFormat="0" applyAlignment="0" applyProtection="0"/>
    <xf numFmtId="0" fontId="30" fillId="38" borderId="15" applyNumberFormat="0" applyAlignment="0" applyProtection="0"/>
    <xf numFmtId="0" fontId="21" fillId="0" borderId="0" applyNumberFormat="0" applyFill="0" applyBorder="0" applyAlignment="0" applyProtection="0"/>
    <xf numFmtId="0" fontId="31" fillId="0" borderId="0" applyNumberFormat="0" applyFill="0" applyBorder="0" applyAlignment="0" applyProtection="0"/>
    <xf numFmtId="0" fontId="32" fillId="0" borderId="16" applyNumberFormat="0" applyFill="0" applyAlignment="0" applyProtection="0"/>
    <xf numFmtId="0" fontId="33" fillId="39" borderId="0" applyNumberFormat="0" applyBorder="0" applyAlignment="0" applyProtection="0"/>
    <xf numFmtId="0" fontId="12" fillId="6" borderId="0" applyNumberFormat="0" applyBorder="0" applyAlignment="0" applyProtection="0"/>
    <xf numFmtId="0" fontId="34" fillId="6" borderId="0" applyNumberFormat="0" applyBorder="0" applyAlignment="0" applyProtection="0"/>
    <xf numFmtId="0" fontId="9" fillId="0" borderId="5" applyNumberFormat="0" applyFill="0" applyAlignment="0" applyProtection="0"/>
    <xf numFmtId="0" fontId="35" fillId="0" borderId="5" applyNumberFormat="0" applyFill="0" applyAlignment="0" applyProtection="0"/>
    <xf numFmtId="0" fontId="10" fillId="0" borderId="6" applyNumberFormat="0" applyFill="0" applyAlignment="0" applyProtection="0"/>
    <xf numFmtId="0" fontId="36" fillId="0" borderId="6" applyNumberFormat="0" applyFill="0" applyAlignment="0" applyProtection="0"/>
    <xf numFmtId="0" fontId="11" fillId="0" borderId="7" applyNumberFormat="0" applyFill="0" applyAlignment="0" applyProtection="0"/>
    <xf numFmtId="0" fontId="37" fillId="0" borderId="7" applyNumberFormat="0" applyFill="0" applyAlignment="0" applyProtection="0"/>
    <xf numFmtId="0" fontId="11"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0" fontId="15" fillId="9" borderId="8" applyNumberFormat="0" applyAlignment="0" applyProtection="0"/>
    <xf numFmtId="0" fontId="39" fillId="9" borderId="8" applyNumberFormat="0" applyAlignment="0" applyProtection="0"/>
    <xf numFmtId="0" fontId="40" fillId="40" borderId="14" applyNumberFormat="0" applyAlignment="0" applyProtection="0"/>
    <xf numFmtId="0" fontId="41" fillId="0" borderId="17" applyNumberFormat="0" applyFill="0" applyAlignment="0" applyProtection="0"/>
    <xf numFmtId="0" fontId="42" fillId="0" borderId="18" applyNumberFormat="0" applyFill="0" applyAlignment="0" applyProtection="0"/>
    <xf numFmtId="0" fontId="43" fillId="0" borderId="19" applyNumberFormat="0" applyFill="0" applyAlignment="0" applyProtection="0"/>
    <xf numFmtId="0" fontId="43" fillId="0" borderId="0" applyNumberFormat="0" applyFill="0" applyBorder="0" applyAlignment="0" applyProtection="0"/>
    <xf numFmtId="0" fontId="18" fillId="0" borderId="10" applyNumberFormat="0" applyFill="0" applyAlignment="0" applyProtection="0"/>
    <xf numFmtId="0" fontId="44" fillId="0" borderId="10" applyNumberFormat="0" applyFill="0" applyAlignment="0" applyProtection="0"/>
    <xf numFmtId="0" fontId="45" fillId="41" borderId="0" applyNumberFormat="0" applyBorder="0" applyAlignment="0" applyProtection="0"/>
    <xf numFmtId="0" fontId="14" fillId="8" borderId="0" applyNumberFormat="0" applyBorder="0" applyAlignment="0" applyProtection="0"/>
    <xf numFmtId="0" fontId="46" fillId="8" borderId="0" applyNumberFormat="0" applyBorder="0" applyAlignment="0" applyProtection="0"/>
    <xf numFmtId="0" fontId="2" fillId="0" borderId="0"/>
    <xf numFmtId="0" fontId="47" fillId="0" borderId="0"/>
    <xf numFmtId="0" fontId="2" fillId="0" borderId="0"/>
    <xf numFmtId="0" fontId="48" fillId="0" borderId="0"/>
    <xf numFmtId="0" fontId="2" fillId="0" borderId="0"/>
    <xf numFmtId="0" fontId="7" fillId="0" borderId="0"/>
    <xf numFmtId="0" fontId="2" fillId="0" borderId="0"/>
    <xf numFmtId="0" fontId="48" fillId="0" borderId="0" applyAlignment="0"/>
    <xf numFmtId="0" fontId="2" fillId="12" borderId="12" applyNumberFormat="0" applyFont="0" applyAlignment="0" applyProtection="0"/>
    <xf numFmtId="0" fontId="2" fillId="12" borderId="12" applyNumberFormat="0" applyFont="0" applyAlignment="0" applyProtection="0"/>
    <xf numFmtId="0" fontId="2" fillId="12" borderId="12" applyNumberFormat="0" applyFont="0" applyAlignment="0" applyProtection="0"/>
    <xf numFmtId="0" fontId="2" fillId="12" borderId="12" applyNumberFormat="0" applyFont="0" applyAlignment="0" applyProtection="0"/>
    <xf numFmtId="0" fontId="7" fillId="12" borderId="12" applyNumberFormat="0" applyFont="0" applyAlignment="0" applyProtection="0"/>
    <xf numFmtId="0" fontId="2" fillId="12" borderId="12" applyNumberFormat="0" applyFont="0" applyAlignment="0" applyProtection="0"/>
    <xf numFmtId="0" fontId="2" fillId="12" borderId="12" applyNumberFormat="0" applyFont="0" applyAlignment="0" applyProtection="0"/>
    <xf numFmtId="0" fontId="48" fillId="42" borderId="20" applyNumberFormat="0" applyFont="0" applyAlignment="0" applyProtection="0"/>
    <xf numFmtId="0" fontId="49" fillId="43" borderId="0" applyNumberFormat="0" applyBorder="0" applyAlignment="0" applyProtection="0"/>
    <xf numFmtId="0" fontId="16" fillId="10" borderId="9" applyNumberFormat="0" applyAlignment="0" applyProtection="0"/>
    <xf numFmtId="0" fontId="50" fillId="10" borderId="9" applyNumberFormat="0" applyAlignment="0" applyProtection="0"/>
    <xf numFmtId="9" fontId="47" fillId="0" borderId="0"/>
    <xf numFmtId="0" fontId="51" fillId="0" borderId="0"/>
    <xf numFmtId="0" fontId="48" fillId="0" borderId="0"/>
    <xf numFmtId="0" fontId="52" fillId="0" borderId="0" applyNumberFormat="0" applyFill="0" applyBorder="0" applyAlignment="0" applyProtection="0"/>
    <xf numFmtId="0" fontId="8" fillId="0" borderId="0" applyNumberFormat="0" applyFill="0" applyBorder="0" applyAlignment="0" applyProtection="0"/>
    <xf numFmtId="0" fontId="26" fillId="0" borderId="21" applyNumberFormat="0" applyFill="0" applyAlignment="0" applyProtection="0"/>
    <xf numFmtId="0" fontId="22" fillId="0" borderId="13" applyNumberFormat="0" applyFill="0" applyAlignment="0" applyProtection="0"/>
    <xf numFmtId="0" fontId="5" fillId="0" borderId="13" applyNumberFormat="0" applyFill="0" applyAlignment="0" applyProtection="0"/>
    <xf numFmtId="0" fontId="53" fillId="37" borderId="22" applyNumberFormat="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20" fillId="0" borderId="0" applyNumberFormat="0" applyFill="0" applyBorder="0" applyAlignment="0" applyProtection="0"/>
    <xf numFmtId="0" fontId="4" fillId="0" borderId="0" applyNumberFormat="0" applyFill="0" applyBorder="0" applyAlignment="0" applyProtection="0"/>
    <xf numFmtId="164" fontId="48" fillId="0" borderId="0" applyFont="0" applyFill="0" applyBorder="0" applyAlignment="0" applyProtection="0"/>
    <xf numFmtId="166" fontId="48" fillId="0" borderId="0" applyFont="0" applyFill="0" applyBorder="0" applyAlignment="0" applyProtection="0"/>
    <xf numFmtId="165"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0" fontId="1" fillId="0" borderId="0"/>
    <xf numFmtId="0" fontId="58" fillId="0" borderId="0"/>
  </cellStyleXfs>
  <cellXfs count="108">
    <xf numFmtId="0" fontId="0" fillId="0" borderId="0" xfId="0"/>
    <xf numFmtId="0" fontId="57" fillId="5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0" fillId="44" borderId="0" xfId="0" applyFill="1"/>
    <xf numFmtId="0" fontId="0" fillId="0" borderId="0" xfId="0" applyAlignment="1">
      <alignment wrapText="1"/>
    </xf>
    <xf numFmtId="0" fontId="0" fillId="44" borderId="0" xfId="0" applyFill="1" applyAlignment="1">
      <alignment wrapText="1"/>
    </xf>
    <xf numFmtId="0" fontId="72" fillId="51" borderId="0" xfId="0" applyFont="1" applyFill="1" applyAlignment="1" applyProtection="1">
      <alignment horizontal="center" vertical="center"/>
      <protection locked="0"/>
    </xf>
    <xf numFmtId="0" fontId="58" fillId="0" borderId="0" xfId="184"/>
    <xf numFmtId="0" fontId="65" fillId="4" borderId="29" xfId="0" applyFont="1" applyFill="1" applyBorder="1" applyAlignment="1" applyProtection="1">
      <alignment horizontal="left" vertical="center" wrapText="1"/>
      <protection locked="0"/>
    </xf>
    <xf numFmtId="0" fontId="65" fillId="4" borderId="24" xfId="0" applyFont="1" applyFill="1" applyBorder="1" applyAlignment="1" applyProtection="1">
      <alignment horizontal="left" vertical="center" wrapText="1"/>
      <protection locked="0"/>
    </xf>
    <xf numFmtId="0" fontId="62" fillId="4" borderId="0" xfId="0" applyFont="1" applyFill="1" applyAlignment="1">
      <alignment horizontal="left" vertical="center" wrapText="1"/>
    </xf>
    <xf numFmtId="0" fontId="0" fillId="51" borderId="0" xfId="0" applyFill="1"/>
    <xf numFmtId="0" fontId="6" fillId="0" borderId="1" xfId="0" applyFont="1" applyBorder="1" applyAlignment="1">
      <alignment horizontal="justify" vertical="center" wrapText="1"/>
    </xf>
    <xf numFmtId="0" fontId="6" fillId="0" borderId="3" xfId="0" applyFont="1" applyBorder="1" applyAlignment="1">
      <alignment horizontal="justify" vertical="center" wrapText="1"/>
    </xf>
    <xf numFmtId="0" fontId="6" fillId="2" borderId="31" xfId="0" applyFont="1" applyFill="1" applyBorder="1" applyAlignment="1">
      <alignment horizontal="center" vertical="center" wrapText="1"/>
    </xf>
    <xf numFmtId="0" fontId="6" fillId="0" borderId="30" xfId="0" applyFont="1" applyBorder="1" applyAlignment="1">
      <alignment horizontal="center" vertical="center" wrapText="1"/>
    </xf>
    <xf numFmtId="0" fontId="6" fillId="44" borderId="31"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45" borderId="31" xfId="0" applyFont="1" applyFill="1" applyBorder="1" applyAlignment="1">
      <alignment horizontal="center" vertical="center" wrapText="1"/>
    </xf>
    <xf numFmtId="0" fontId="6" fillId="0" borderId="0" xfId="0" applyFont="1"/>
    <xf numFmtId="0" fontId="57" fillId="47" borderId="32" xfId="0" applyFont="1" applyFill="1" applyBorder="1" applyAlignment="1">
      <alignment horizontal="center" vertical="center" wrapText="1"/>
    </xf>
    <xf numFmtId="0" fontId="6" fillId="49" borderId="1" xfId="0" applyFont="1" applyFill="1" applyBorder="1" applyAlignment="1">
      <alignment horizontal="center" vertical="center"/>
    </xf>
    <xf numFmtId="0" fontId="68" fillId="0" borderId="33" xfId="0" applyFont="1" applyBorder="1" applyAlignment="1">
      <alignment horizontal="center" vertical="center"/>
    </xf>
    <xf numFmtId="0" fontId="56" fillId="0" borderId="33" xfId="0" applyFont="1" applyBorder="1" applyAlignment="1">
      <alignment vertical="center" wrapText="1"/>
    </xf>
    <xf numFmtId="0" fontId="6" fillId="0" borderId="0" xfId="0" applyFont="1" applyAlignment="1">
      <alignment vertical="center"/>
    </xf>
    <xf numFmtId="0" fontId="68" fillId="0" borderId="34" xfId="0" applyFont="1" applyBorder="1" applyAlignment="1">
      <alignment horizontal="center" vertical="center"/>
    </xf>
    <xf numFmtId="0" fontId="56" fillId="0" borderId="34" xfId="0" applyFont="1" applyBorder="1" applyAlignment="1">
      <alignment vertical="center" wrapText="1"/>
    </xf>
    <xf numFmtId="0" fontId="60" fillId="0" borderId="34" xfId="0" applyFont="1" applyBorder="1" applyAlignment="1">
      <alignment vertical="center" wrapText="1"/>
    </xf>
    <xf numFmtId="0" fontId="68" fillId="0" borderId="31" xfId="0" applyFont="1" applyBorder="1" applyAlignment="1">
      <alignment horizontal="center" vertical="center"/>
    </xf>
    <xf numFmtId="0" fontId="56" fillId="0" borderId="31" xfId="0" applyFont="1" applyBorder="1" applyAlignment="1">
      <alignment vertical="center" wrapText="1"/>
    </xf>
    <xf numFmtId="0" fontId="6" fillId="0" borderId="0" xfId="0" applyFont="1" applyAlignment="1">
      <alignment horizontal="center" vertical="center"/>
    </xf>
    <xf numFmtId="0" fontId="69" fillId="0" borderId="0" xfId="0" applyFont="1" applyAlignment="1">
      <alignment vertical="center"/>
    </xf>
    <xf numFmtId="0" fontId="6" fillId="0" borderId="0" xfId="0" applyFont="1" applyAlignment="1">
      <alignment wrapText="1"/>
    </xf>
    <xf numFmtId="0" fontId="56" fillId="0" borderId="30" xfId="0" applyFont="1" applyBorder="1" applyAlignment="1">
      <alignment vertical="center" wrapText="1"/>
    </xf>
    <xf numFmtId="0" fontId="0" fillId="0" borderId="0" xfId="0" applyAlignment="1">
      <alignment horizontal="left" vertical="top" wrapText="1"/>
    </xf>
    <xf numFmtId="0" fontId="58" fillId="0" borderId="0" xfId="0" applyFont="1"/>
    <xf numFmtId="0" fontId="60" fillId="0" borderId="33" xfId="0" applyFont="1" applyBorder="1" applyAlignment="1">
      <alignment vertical="center" wrapText="1"/>
    </xf>
    <xf numFmtId="0" fontId="60" fillId="0" borderId="31" xfId="0" applyFont="1" applyBorder="1" applyAlignment="1">
      <alignment vertical="center" wrapText="1"/>
    </xf>
    <xf numFmtId="0" fontId="56" fillId="0" borderId="35" xfId="0" applyFont="1" applyBorder="1" applyAlignment="1">
      <alignment vertical="center" wrapText="1"/>
    </xf>
    <xf numFmtId="0" fontId="56" fillId="0" borderId="36" xfId="0" applyFont="1" applyBorder="1" applyAlignment="1">
      <alignment vertical="center" wrapText="1"/>
    </xf>
    <xf numFmtId="0" fontId="64" fillId="46" borderId="23" xfId="0" applyFont="1" applyFill="1" applyBorder="1" applyAlignment="1">
      <alignment horizontal="justify" vertical="center" wrapText="1"/>
    </xf>
    <xf numFmtId="0" fontId="65" fillId="0" borderId="25" xfId="0" applyFont="1" applyBorder="1" applyAlignment="1">
      <alignment vertical="center"/>
    </xf>
    <xf numFmtId="0" fontId="5" fillId="0" borderId="0" xfId="0" applyFont="1"/>
    <xf numFmtId="0" fontId="64" fillId="5" borderId="26" xfId="0" applyFont="1" applyFill="1" applyBorder="1" applyAlignment="1">
      <alignment horizontal="justify" vertical="center" wrapText="1"/>
    </xf>
    <xf numFmtId="0" fontId="65" fillId="5" borderId="0" xfId="0" applyFont="1" applyFill="1" applyAlignment="1">
      <alignment horizontal="left" vertical="center" wrapText="1"/>
    </xf>
    <xf numFmtId="0" fontId="65" fillId="0" borderId="27" xfId="0" applyFont="1" applyBorder="1" applyAlignment="1">
      <alignment vertical="center"/>
    </xf>
    <xf numFmtId="0" fontId="64" fillId="46" borderId="28" xfId="0" applyFont="1" applyFill="1" applyBorder="1" applyAlignment="1">
      <alignment horizontal="justify" vertical="center" wrapText="1"/>
    </xf>
    <xf numFmtId="0" fontId="65" fillId="0" borderId="30" xfId="0" applyFont="1" applyBorder="1" applyAlignment="1">
      <alignment horizontal="left" vertical="center" wrapText="1"/>
    </xf>
    <xf numFmtId="0" fontId="5" fillId="0" borderId="0" xfId="0" applyFont="1" applyAlignment="1">
      <alignment vertical="top" wrapText="1"/>
    </xf>
    <xf numFmtId="0" fontId="64" fillId="0" borderId="2" xfId="0" applyFont="1" applyBorder="1" applyAlignment="1">
      <alignment horizontal="justify" vertical="center" wrapText="1"/>
    </xf>
    <xf numFmtId="0" fontId="63" fillId="0" borderId="4" xfId="0" applyFont="1" applyBorder="1" applyAlignment="1">
      <alignment horizontal="justify" vertical="center" wrapText="1"/>
    </xf>
    <xf numFmtId="0" fontId="57" fillId="0" borderId="4" xfId="0" applyFont="1" applyBorder="1" applyAlignment="1">
      <alignment horizontal="center" vertical="center"/>
    </xf>
    <xf numFmtId="0" fontId="57" fillId="5" borderId="1" xfId="0" applyFont="1" applyFill="1" applyBorder="1" applyAlignment="1">
      <alignment horizontal="center" vertical="center"/>
    </xf>
    <xf numFmtId="0" fontId="66" fillId="48" borderId="2" xfId="0" applyFont="1" applyFill="1" applyBorder="1" applyAlignment="1">
      <alignment horizontal="justify" vertical="center" wrapText="1"/>
    </xf>
    <xf numFmtId="0" fontId="63" fillId="48" borderId="4" xfId="0" applyFont="1" applyFill="1" applyBorder="1" applyAlignment="1">
      <alignment horizontal="justify" vertical="center" wrapText="1"/>
    </xf>
    <xf numFmtId="0" fontId="57" fillId="48" borderId="4" xfId="0" applyFont="1" applyFill="1" applyBorder="1" applyAlignment="1">
      <alignment horizontal="center" vertical="center"/>
    </xf>
    <xf numFmtId="0" fontId="0" fillId="48" borderId="0" xfId="0" applyFill="1"/>
    <xf numFmtId="0" fontId="6" fillId="49" borderId="1" xfId="0" applyFont="1" applyFill="1" applyBorder="1" applyAlignment="1">
      <alignment horizontal="center"/>
    </xf>
    <xf numFmtId="0" fontId="65" fillId="49" borderId="33" xfId="0" applyFont="1" applyFill="1" applyBorder="1" applyAlignment="1">
      <alignment horizontal="left" vertical="center"/>
    </xf>
    <xf numFmtId="0" fontId="65" fillId="0" borderId="28" xfId="0" applyFont="1" applyBorder="1" applyAlignment="1">
      <alignment vertical="top"/>
    </xf>
    <xf numFmtId="0" fontId="62" fillId="4" borderId="29" xfId="0" applyFont="1" applyFill="1" applyBorder="1" applyAlignment="1">
      <alignment horizontal="right" vertical="center" wrapText="1"/>
    </xf>
    <xf numFmtId="0" fontId="0" fillId="0" borderId="29" xfId="0" applyBorder="1" applyAlignment="1">
      <alignment horizontal="right" vertical="center" wrapText="1"/>
    </xf>
    <xf numFmtId="0" fontId="62" fillId="5" borderId="2" xfId="0" applyFont="1" applyFill="1" applyBorder="1" applyAlignment="1">
      <alignment horizontal="left" vertical="center"/>
    </xf>
    <xf numFmtId="0" fontId="62" fillId="5" borderId="4" xfId="0" applyFont="1" applyFill="1" applyBorder="1" applyAlignment="1">
      <alignment horizontal="left" vertical="center"/>
    </xf>
    <xf numFmtId="0" fontId="6" fillId="0" borderId="4" xfId="0" applyFont="1" applyBorder="1"/>
    <xf numFmtId="0" fontId="6" fillId="0" borderId="3" xfId="0" applyFont="1" applyBorder="1"/>
    <xf numFmtId="0" fontId="61" fillId="5" borderId="2" xfId="0" applyFont="1" applyFill="1" applyBorder="1" applyAlignment="1">
      <alignment horizontal="left" vertical="center"/>
    </xf>
    <xf numFmtId="0" fontId="61" fillId="5" borderId="4" xfId="0" applyFont="1" applyFill="1" applyBorder="1" applyAlignment="1">
      <alignment horizontal="left" vertical="center"/>
    </xf>
    <xf numFmtId="0" fontId="6" fillId="0" borderId="4" xfId="0" applyFont="1" applyBorder="1" applyAlignment="1">
      <alignment horizontal="left"/>
    </xf>
    <xf numFmtId="0" fontId="6" fillId="0" borderId="3" xfId="0" applyFont="1" applyBorder="1" applyAlignment="1">
      <alignment horizontal="left"/>
    </xf>
    <xf numFmtId="0" fontId="59" fillId="0" borderId="23" xfId="0" applyFont="1" applyBorder="1" applyAlignment="1">
      <alignment horizontal="justify" vertical="center" wrapText="1"/>
    </xf>
    <xf numFmtId="0" fontId="59" fillId="0" borderId="24" xfId="0" applyFont="1" applyBorder="1" applyAlignment="1">
      <alignment horizontal="justify" vertical="center" wrapText="1"/>
    </xf>
    <xf numFmtId="0" fontId="6" fillId="0" borderId="24" xfId="0" applyFont="1" applyBorder="1"/>
    <xf numFmtId="0" fontId="6" fillId="0" borderId="25" xfId="0" applyFont="1" applyBorder="1"/>
    <xf numFmtId="0" fontId="59" fillId="0" borderId="24" xfId="0" applyFont="1" applyBorder="1" applyAlignment="1">
      <alignment wrapText="1"/>
    </xf>
    <xf numFmtId="0" fontId="6" fillId="0" borderId="26" xfId="0" applyFont="1" applyBorder="1"/>
    <xf numFmtId="0" fontId="6" fillId="0" borderId="0" xfId="0" applyFont="1"/>
    <xf numFmtId="0" fontId="6" fillId="0" borderId="27" xfId="0" applyFont="1" applyBorder="1"/>
    <xf numFmtId="0" fontId="6" fillId="0" borderId="28" xfId="0" applyFont="1" applyBorder="1"/>
    <xf numFmtId="0" fontId="6" fillId="0" borderId="29" xfId="0" applyFont="1" applyBorder="1"/>
    <xf numFmtId="0" fontId="6" fillId="0" borderId="30" xfId="0" applyFont="1" applyBorder="1"/>
    <xf numFmtId="0" fontId="6" fillId="0" borderId="23" xfId="0" applyFont="1" applyBorder="1"/>
    <xf numFmtId="0" fontId="59" fillId="0" borderId="26" xfId="0" applyFont="1" applyBorder="1" applyAlignment="1">
      <alignment horizontal="justify" vertical="center" wrapText="1"/>
    </xf>
    <xf numFmtId="0" fontId="59" fillId="0" borderId="0" xfId="0" applyFont="1" applyAlignment="1">
      <alignment horizontal="justify" vertical="center" wrapText="1"/>
    </xf>
    <xf numFmtId="0" fontId="6" fillId="0" borderId="2" xfId="0" applyFont="1" applyBorder="1" applyAlignment="1">
      <alignment horizontal="justify" vertical="center" wrapText="1"/>
    </xf>
    <xf numFmtId="0" fontId="0" fillId="0" borderId="3" xfId="0" applyBorder="1" applyAlignment="1">
      <alignment horizontal="justify" vertical="center" wrapText="1"/>
    </xf>
    <xf numFmtId="0" fontId="59" fillId="0" borderId="2" xfId="0" applyFont="1" applyBorder="1" applyAlignment="1">
      <alignment horizontal="justify" vertical="center" wrapText="1"/>
    </xf>
    <xf numFmtId="0" fontId="6" fillId="0" borderId="24" xfId="0" applyFont="1" applyBorder="1" applyAlignment="1">
      <alignment wrapText="1"/>
    </xf>
    <xf numFmtId="0" fontId="57" fillId="47" borderId="2" xfId="0" applyFont="1" applyFill="1" applyBorder="1" applyAlignment="1">
      <alignment horizontal="justify" vertical="center" wrapText="1"/>
    </xf>
    <xf numFmtId="0" fontId="6" fillId="0" borderId="3" xfId="0" applyFont="1" applyBorder="1" applyAlignment="1">
      <alignment horizontal="justify" vertical="center" wrapText="1"/>
    </xf>
    <xf numFmtId="0" fontId="66" fillId="47" borderId="2" xfId="0" applyFont="1" applyFill="1" applyBorder="1" applyAlignment="1">
      <alignment horizontal="justify" vertical="center" wrapText="1"/>
    </xf>
    <xf numFmtId="0" fontId="63" fillId="0" borderId="3" xfId="0" applyFont="1" applyBorder="1" applyAlignment="1">
      <alignment horizontal="justify" vertical="center" wrapText="1"/>
    </xf>
    <xf numFmtId="0" fontId="68" fillId="46" borderId="2" xfId="0" applyFont="1" applyFill="1" applyBorder="1"/>
    <xf numFmtId="0" fontId="68" fillId="46" borderId="3" xfId="0" applyFont="1" applyFill="1" applyBorder="1"/>
    <xf numFmtId="167" fontId="68" fillId="49" borderId="2" xfId="0" applyNumberFormat="1" applyFont="1" applyFill="1" applyBorder="1" applyProtection="1">
      <protection locked="0"/>
    </xf>
    <xf numFmtId="167" fontId="6" fillId="49" borderId="3" xfId="0" applyNumberFormat="1" applyFont="1" applyFill="1" applyBorder="1" applyProtection="1">
      <protection locked="0"/>
    </xf>
    <xf numFmtId="0" fontId="57" fillId="47" borderId="3" xfId="0" applyFont="1" applyFill="1" applyBorder="1" applyAlignment="1">
      <alignment horizontal="justify" vertical="center" wrapText="1"/>
    </xf>
    <xf numFmtId="0" fontId="67" fillId="0" borderId="2" xfId="0" applyFont="1" applyBorder="1" applyAlignment="1">
      <alignment horizontal="left" vertical="center" wrapText="1"/>
    </xf>
    <xf numFmtId="0" fontId="67" fillId="0" borderId="3" xfId="0" applyFont="1" applyBorder="1" applyAlignment="1">
      <alignment horizontal="left" vertical="center" wrapText="1"/>
    </xf>
    <xf numFmtId="167" fontId="68" fillId="49" borderId="2" xfId="0" applyNumberFormat="1" applyFont="1" applyFill="1" applyBorder="1" applyAlignment="1" applyProtection="1">
      <alignment wrapText="1"/>
      <protection locked="0"/>
    </xf>
    <xf numFmtId="0" fontId="6" fillId="46" borderId="3" xfId="0" applyFont="1" applyFill="1" applyBorder="1"/>
    <xf numFmtId="0" fontId="6" fillId="0" borderId="3" xfId="0" applyFont="1" applyBorder="1" applyAlignment="1">
      <alignment horizontal="left" vertical="center" wrapText="1"/>
    </xf>
    <xf numFmtId="0" fontId="68" fillId="46" borderId="2" xfId="0" applyFont="1" applyFill="1" applyBorder="1" applyAlignment="1">
      <alignment wrapText="1"/>
    </xf>
    <xf numFmtId="0" fontId="6" fillId="46" borderId="3" xfId="0" applyFont="1" applyFill="1" applyBorder="1" applyAlignment="1">
      <alignment wrapText="1"/>
    </xf>
    <xf numFmtId="0" fontId="70" fillId="46" borderId="2" xfId="0" applyFont="1" applyFill="1" applyBorder="1" applyAlignment="1">
      <alignment vertical="center" wrapText="1"/>
    </xf>
    <xf numFmtId="0" fontId="6" fillId="46" borderId="3" xfId="0" applyFont="1" applyFill="1" applyBorder="1" applyAlignment="1">
      <alignment vertical="center" wrapText="1"/>
    </xf>
    <xf numFmtId="0" fontId="68" fillId="46" borderId="2" xfId="0" applyFont="1" applyFill="1" applyBorder="1" applyAlignment="1">
      <alignment vertical="center" wrapText="1"/>
    </xf>
    <xf numFmtId="0" fontId="71" fillId="46" borderId="3" xfId="0" applyFont="1" applyFill="1" applyBorder="1" applyAlignment="1">
      <alignment vertical="center" wrapText="1"/>
    </xf>
  </cellXfs>
  <cellStyles count="185">
    <cellStyle name="20% - Accent1 2" xfId="3" xr:uid="{00000000-0005-0000-0000-000000000000}"/>
    <cellStyle name="20% - Accent1 3" xfId="4" xr:uid="{00000000-0005-0000-0000-000001000000}"/>
    <cellStyle name="20% - Accent1 4" xfId="5" xr:uid="{00000000-0005-0000-0000-000002000000}"/>
    <cellStyle name="20% - Accent1 5" xfId="6" xr:uid="{00000000-0005-0000-0000-000003000000}"/>
    <cellStyle name="20% - Accent1 6" xfId="7" xr:uid="{00000000-0005-0000-0000-000004000000}"/>
    <cellStyle name="20% - Accent1 7" xfId="8" xr:uid="{00000000-0005-0000-0000-000005000000}"/>
    <cellStyle name="20% - Accent1 8" xfId="9" xr:uid="{00000000-0005-0000-0000-000006000000}"/>
    <cellStyle name="20% - Accent2 2" xfId="10" xr:uid="{00000000-0005-0000-0000-000007000000}"/>
    <cellStyle name="20% - Accent2 3" xfId="11" xr:uid="{00000000-0005-0000-0000-000008000000}"/>
    <cellStyle name="20% - Accent2 4" xfId="12" xr:uid="{00000000-0005-0000-0000-000009000000}"/>
    <cellStyle name="20% - Accent2 5" xfId="13" xr:uid="{00000000-0005-0000-0000-00000A000000}"/>
    <cellStyle name="20% - Accent2 6" xfId="14" xr:uid="{00000000-0005-0000-0000-00000B000000}"/>
    <cellStyle name="20% - Accent2 7" xfId="15" xr:uid="{00000000-0005-0000-0000-00000C000000}"/>
    <cellStyle name="20% - Accent2 8" xfId="16" xr:uid="{00000000-0005-0000-0000-00000D000000}"/>
    <cellStyle name="20% - Accent3 2" xfId="17" xr:uid="{00000000-0005-0000-0000-00000E000000}"/>
    <cellStyle name="20% - Accent3 3" xfId="18" xr:uid="{00000000-0005-0000-0000-00000F000000}"/>
    <cellStyle name="20% - Accent3 4" xfId="19" xr:uid="{00000000-0005-0000-0000-000010000000}"/>
    <cellStyle name="20% - Accent3 5" xfId="20" xr:uid="{00000000-0005-0000-0000-000011000000}"/>
    <cellStyle name="20% - Accent3 6" xfId="21" xr:uid="{00000000-0005-0000-0000-000012000000}"/>
    <cellStyle name="20% - Accent3 7" xfId="22" xr:uid="{00000000-0005-0000-0000-000013000000}"/>
    <cellStyle name="20% - Accent3 8" xfId="23" xr:uid="{00000000-0005-0000-0000-000014000000}"/>
    <cellStyle name="20% - Accent4 2" xfId="24" xr:uid="{00000000-0005-0000-0000-000015000000}"/>
    <cellStyle name="20% - Accent4 3" xfId="25" xr:uid="{00000000-0005-0000-0000-000016000000}"/>
    <cellStyle name="20% - Accent4 4" xfId="26" xr:uid="{00000000-0005-0000-0000-000017000000}"/>
    <cellStyle name="20% - Accent4 5" xfId="27" xr:uid="{00000000-0005-0000-0000-000018000000}"/>
    <cellStyle name="20% - Accent4 6" xfId="28" xr:uid="{00000000-0005-0000-0000-000019000000}"/>
    <cellStyle name="20% - Accent4 7" xfId="29" xr:uid="{00000000-0005-0000-0000-00001A000000}"/>
    <cellStyle name="20% - Accent4 8" xfId="30" xr:uid="{00000000-0005-0000-0000-00001B000000}"/>
    <cellStyle name="20% - Accent5 2" xfId="31" xr:uid="{00000000-0005-0000-0000-00001C000000}"/>
    <cellStyle name="20% - Accent5 3" xfId="32" xr:uid="{00000000-0005-0000-0000-00001D000000}"/>
    <cellStyle name="20% - Accent5 4" xfId="33" xr:uid="{00000000-0005-0000-0000-00001E000000}"/>
    <cellStyle name="20% - Accent5 5" xfId="34" xr:uid="{00000000-0005-0000-0000-00001F000000}"/>
    <cellStyle name="20% - Accent5 6" xfId="35" xr:uid="{00000000-0005-0000-0000-000020000000}"/>
    <cellStyle name="20% - Accent5 7" xfId="36" xr:uid="{00000000-0005-0000-0000-000021000000}"/>
    <cellStyle name="20% - Accent5 8" xfId="37" xr:uid="{00000000-0005-0000-0000-000022000000}"/>
    <cellStyle name="20% - Accent6 2" xfId="38" xr:uid="{00000000-0005-0000-0000-000023000000}"/>
    <cellStyle name="20% - Accent6 3" xfId="39" xr:uid="{00000000-0005-0000-0000-000024000000}"/>
    <cellStyle name="20% - Accent6 4" xfId="40" xr:uid="{00000000-0005-0000-0000-000025000000}"/>
    <cellStyle name="20% - Accent6 5" xfId="41" xr:uid="{00000000-0005-0000-0000-000026000000}"/>
    <cellStyle name="20% - Accent6 6" xfId="42" xr:uid="{00000000-0005-0000-0000-000027000000}"/>
    <cellStyle name="20% - Accent6 7" xfId="43" xr:uid="{00000000-0005-0000-0000-000028000000}"/>
    <cellStyle name="20% - Accent6 8" xfId="44" xr:uid="{00000000-0005-0000-0000-000029000000}"/>
    <cellStyle name="40% - Accent1 2" xfId="45" xr:uid="{00000000-0005-0000-0000-00002A000000}"/>
    <cellStyle name="40% - Accent1 3" xfId="46" xr:uid="{00000000-0005-0000-0000-00002B000000}"/>
    <cellStyle name="40% - Accent1 4" xfId="47" xr:uid="{00000000-0005-0000-0000-00002C000000}"/>
    <cellStyle name="40% - Accent1 5" xfId="48" xr:uid="{00000000-0005-0000-0000-00002D000000}"/>
    <cellStyle name="40% - Accent1 6" xfId="49" xr:uid="{00000000-0005-0000-0000-00002E000000}"/>
    <cellStyle name="40% - Accent1 7" xfId="50" xr:uid="{00000000-0005-0000-0000-00002F000000}"/>
    <cellStyle name="40% - Accent1 8" xfId="51" xr:uid="{00000000-0005-0000-0000-000030000000}"/>
    <cellStyle name="40% - Accent2 2" xfId="52" xr:uid="{00000000-0005-0000-0000-000031000000}"/>
    <cellStyle name="40% - Accent2 3" xfId="53" xr:uid="{00000000-0005-0000-0000-000032000000}"/>
    <cellStyle name="40% - Accent2 4" xfId="54" xr:uid="{00000000-0005-0000-0000-000033000000}"/>
    <cellStyle name="40% - Accent2 5" xfId="55" xr:uid="{00000000-0005-0000-0000-000034000000}"/>
    <cellStyle name="40% - Accent2 6" xfId="56" xr:uid="{00000000-0005-0000-0000-000035000000}"/>
    <cellStyle name="40% - Accent2 7" xfId="57" xr:uid="{00000000-0005-0000-0000-000036000000}"/>
    <cellStyle name="40% - Accent2 8" xfId="58" xr:uid="{00000000-0005-0000-0000-000037000000}"/>
    <cellStyle name="40% - Accent3 2" xfId="59" xr:uid="{00000000-0005-0000-0000-000038000000}"/>
    <cellStyle name="40% - Accent3 3" xfId="60" xr:uid="{00000000-0005-0000-0000-000039000000}"/>
    <cellStyle name="40% - Accent3 4" xfId="61" xr:uid="{00000000-0005-0000-0000-00003A000000}"/>
    <cellStyle name="40% - Accent3 5" xfId="62" xr:uid="{00000000-0005-0000-0000-00003B000000}"/>
    <cellStyle name="40% - Accent3 6" xfId="63" xr:uid="{00000000-0005-0000-0000-00003C000000}"/>
    <cellStyle name="40% - Accent3 7" xfId="64" xr:uid="{00000000-0005-0000-0000-00003D000000}"/>
    <cellStyle name="40% - Accent3 8" xfId="65" xr:uid="{00000000-0005-0000-0000-00003E000000}"/>
    <cellStyle name="40% - Accent4 2" xfId="66" xr:uid="{00000000-0005-0000-0000-00003F000000}"/>
    <cellStyle name="40% - Accent4 3" xfId="67" xr:uid="{00000000-0005-0000-0000-000040000000}"/>
    <cellStyle name="40% - Accent4 4" xfId="68" xr:uid="{00000000-0005-0000-0000-000041000000}"/>
    <cellStyle name="40% - Accent4 5" xfId="69" xr:uid="{00000000-0005-0000-0000-000042000000}"/>
    <cellStyle name="40% - Accent4 6" xfId="70" xr:uid="{00000000-0005-0000-0000-000043000000}"/>
    <cellStyle name="40% - Accent4 7" xfId="71" xr:uid="{00000000-0005-0000-0000-000044000000}"/>
    <cellStyle name="40% - Accent4 8" xfId="72" xr:uid="{00000000-0005-0000-0000-000045000000}"/>
    <cellStyle name="40% - Accent5 2" xfId="73" xr:uid="{00000000-0005-0000-0000-000046000000}"/>
    <cellStyle name="40% - Accent5 3" xfId="74" xr:uid="{00000000-0005-0000-0000-000047000000}"/>
    <cellStyle name="40% - Accent5 4" xfId="75" xr:uid="{00000000-0005-0000-0000-000048000000}"/>
    <cellStyle name="40% - Accent5 5" xfId="76" xr:uid="{00000000-0005-0000-0000-000049000000}"/>
    <cellStyle name="40% - Accent5 6" xfId="77" xr:uid="{00000000-0005-0000-0000-00004A000000}"/>
    <cellStyle name="40% - Accent5 7" xfId="78" xr:uid="{00000000-0005-0000-0000-00004B000000}"/>
    <cellStyle name="40% - Accent5 8" xfId="79" xr:uid="{00000000-0005-0000-0000-00004C000000}"/>
    <cellStyle name="40% - Accent6 2" xfId="80" xr:uid="{00000000-0005-0000-0000-00004D000000}"/>
    <cellStyle name="40% - Accent6 3" xfId="81" xr:uid="{00000000-0005-0000-0000-00004E000000}"/>
    <cellStyle name="40% - Accent6 4" xfId="82" xr:uid="{00000000-0005-0000-0000-00004F000000}"/>
    <cellStyle name="40% - Accent6 5" xfId="83" xr:uid="{00000000-0005-0000-0000-000050000000}"/>
    <cellStyle name="40% - Accent6 6" xfId="84" xr:uid="{00000000-0005-0000-0000-000051000000}"/>
    <cellStyle name="40% - Accent6 7" xfId="85" xr:uid="{00000000-0005-0000-0000-000052000000}"/>
    <cellStyle name="40% - Accent6 8" xfId="86" xr:uid="{00000000-0005-0000-0000-000053000000}"/>
    <cellStyle name="60% - Accent1 2" xfId="87" xr:uid="{00000000-0005-0000-0000-000054000000}"/>
    <cellStyle name="60% - Accent1 3" xfId="88" xr:uid="{00000000-0005-0000-0000-000055000000}"/>
    <cellStyle name="60% - Accent2 2" xfId="89" xr:uid="{00000000-0005-0000-0000-000056000000}"/>
    <cellStyle name="60% - Accent2 3" xfId="90" xr:uid="{00000000-0005-0000-0000-000057000000}"/>
    <cellStyle name="60% - Accent3 2" xfId="91" xr:uid="{00000000-0005-0000-0000-000058000000}"/>
    <cellStyle name="60% - Accent3 3" xfId="92" xr:uid="{00000000-0005-0000-0000-000059000000}"/>
    <cellStyle name="60% - Accent4 2" xfId="93" xr:uid="{00000000-0005-0000-0000-00005A000000}"/>
    <cellStyle name="60% - Accent4 3" xfId="94" xr:uid="{00000000-0005-0000-0000-00005B000000}"/>
    <cellStyle name="60% - Accent5 2" xfId="95" xr:uid="{00000000-0005-0000-0000-00005C000000}"/>
    <cellStyle name="60% - Accent5 3" xfId="96" xr:uid="{00000000-0005-0000-0000-00005D000000}"/>
    <cellStyle name="60% - Accent6 2" xfId="97" xr:uid="{00000000-0005-0000-0000-00005E000000}"/>
    <cellStyle name="60% - Accent6 3" xfId="98" xr:uid="{00000000-0005-0000-0000-00005F000000}"/>
    <cellStyle name="Accent1 2" xfId="99" xr:uid="{00000000-0005-0000-0000-000060000000}"/>
    <cellStyle name="Accent1 3" xfId="100" xr:uid="{00000000-0005-0000-0000-000061000000}"/>
    <cellStyle name="Accent2 2" xfId="101" xr:uid="{00000000-0005-0000-0000-000062000000}"/>
    <cellStyle name="Accent2 3" xfId="102" xr:uid="{00000000-0005-0000-0000-000063000000}"/>
    <cellStyle name="Accent3 2" xfId="103" xr:uid="{00000000-0005-0000-0000-000064000000}"/>
    <cellStyle name="Accent3 3" xfId="104" xr:uid="{00000000-0005-0000-0000-000065000000}"/>
    <cellStyle name="Accent4 2" xfId="105" xr:uid="{00000000-0005-0000-0000-000066000000}"/>
    <cellStyle name="Accent4 3" xfId="106" xr:uid="{00000000-0005-0000-0000-000067000000}"/>
    <cellStyle name="Accent5 2" xfId="107" xr:uid="{00000000-0005-0000-0000-000068000000}"/>
    <cellStyle name="Accent5 3" xfId="108" xr:uid="{00000000-0005-0000-0000-000069000000}"/>
    <cellStyle name="Accent6 2" xfId="109" xr:uid="{00000000-0005-0000-0000-00006A000000}"/>
    <cellStyle name="Accent6 3" xfId="110" xr:uid="{00000000-0005-0000-0000-00006B000000}"/>
    <cellStyle name="Bad 2" xfId="111" xr:uid="{00000000-0005-0000-0000-00006C000000}"/>
    <cellStyle name="Bad 3" xfId="112" xr:uid="{00000000-0005-0000-0000-00006D000000}"/>
    <cellStyle name="Berekening" xfId="113" xr:uid="{00000000-0005-0000-0000-00006E000000}"/>
    <cellStyle name="Calculation 2" xfId="114" xr:uid="{00000000-0005-0000-0000-00006F000000}"/>
    <cellStyle name="Calculation 3" xfId="115" xr:uid="{00000000-0005-0000-0000-000070000000}"/>
    <cellStyle name="Check Cell 2" xfId="116" xr:uid="{00000000-0005-0000-0000-000071000000}"/>
    <cellStyle name="Check Cell 3" xfId="117" xr:uid="{00000000-0005-0000-0000-000072000000}"/>
    <cellStyle name="Controlecel" xfId="118" xr:uid="{00000000-0005-0000-0000-000073000000}"/>
    <cellStyle name="Currency 2" xfId="178" xr:uid="{00000000-0005-0000-0000-000074000000}"/>
    <cellStyle name="Currency 3" xfId="179" xr:uid="{00000000-0005-0000-0000-000075000000}"/>
    <cellStyle name="Currency 4" xfId="180" xr:uid="{00000000-0005-0000-0000-000076000000}"/>
    <cellStyle name="Currency 5" xfId="181" xr:uid="{00000000-0005-0000-0000-000077000000}"/>
    <cellStyle name="Currency 6" xfId="182" xr:uid="{00000000-0005-0000-0000-000078000000}"/>
    <cellStyle name="Explanatory Text 2" xfId="119" xr:uid="{00000000-0005-0000-0000-000079000000}"/>
    <cellStyle name="Explanatory Text 3" xfId="120" xr:uid="{00000000-0005-0000-0000-00007A000000}"/>
    <cellStyle name="Gekoppelde cel" xfId="121" xr:uid="{00000000-0005-0000-0000-00007B000000}"/>
    <cellStyle name="Goed" xfId="122" xr:uid="{00000000-0005-0000-0000-00007C000000}"/>
    <cellStyle name="Good 2" xfId="123" xr:uid="{00000000-0005-0000-0000-00007D000000}"/>
    <cellStyle name="Good 3" xfId="124" xr:uid="{00000000-0005-0000-0000-00007E000000}"/>
    <cellStyle name="Heading 1 2" xfId="125" xr:uid="{00000000-0005-0000-0000-00007F000000}"/>
    <cellStyle name="Heading 1 3" xfId="126" xr:uid="{00000000-0005-0000-0000-000080000000}"/>
    <cellStyle name="Heading 2 2" xfId="127" xr:uid="{00000000-0005-0000-0000-000081000000}"/>
    <cellStyle name="Heading 2 3" xfId="128" xr:uid="{00000000-0005-0000-0000-000082000000}"/>
    <cellStyle name="Heading 3 2" xfId="129" xr:uid="{00000000-0005-0000-0000-000083000000}"/>
    <cellStyle name="Heading 3 3" xfId="130" xr:uid="{00000000-0005-0000-0000-000084000000}"/>
    <cellStyle name="Heading 4 2" xfId="131" xr:uid="{00000000-0005-0000-0000-000085000000}"/>
    <cellStyle name="Heading 4 3" xfId="132" xr:uid="{00000000-0005-0000-0000-000086000000}"/>
    <cellStyle name="Hyperlink 2" xfId="133" xr:uid="{00000000-0005-0000-0000-000087000000}"/>
    <cellStyle name="Input 2" xfId="134" xr:uid="{00000000-0005-0000-0000-000088000000}"/>
    <cellStyle name="Input 3" xfId="135" xr:uid="{00000000-0005-0000-0000-000089000000}"/>
    <cellStyle name="Invoer" xfId="136" xr:uid="{00000000-0005-0000-0000-00008A000000}"/>
    <cellStyle name="Kop 1" xfId="137" xr:uid="{00000000-0005-0000-0000-00008B000000}"/>
    <cellStyle name="Kop 2" xfId="138" xr:uid="{00000000-0005-0000-0000-00008C000000}"/>
    <cellStyle name="Kop 3" xfId="139" xr:uid="{00000000-0005-0000-0000-00008D000000}"/>
    <cellStyle name="Kop 4" xfId="140" xr:uid="{00000000-0005-0000-0000-00008E000000}"/>
    <cellStyle name="Linked Cell 2" xfId="141" xr:uid="{00000000-0005-0000-0000-00008F000000}"/>
    <cellStyle name="Linked Cell 3" xfId="142" xr:uid="{00000000-0005-0000-0000-000090000000}"/>
    <cellStyle name="Neutraal" xfId="143" xr:uid="{00000000-0005-0000-0000-000091000000}"/>
    <cellStyle name="Neutral 2" xfId="144" xr:uid="{00000000-0005-0000-0000-000092000000}"/>
    <cellStyle name="Neutral 3" xfId="145" xr:uid="{00000000-0005-0000-0000-000093000000}"/>
    <cellStyle name="Normal" xfId="0" builtinId="0"/>
    <cellStyle name="Normal 10" xfId="146" xr:uid="{00000000-0005-0000-0000-000095000000}"/>
    <cellStyle name="Normal 11" xfId="147" xr:uid="{00000000-0005-0000-0000-000096000000}"/>
    <cellStyle name="Normal 12" xfId="184" xr:uid="{831A5A2A-DC28-4684-8E1D-8362FB6E48F8}"/>
    <cellStyle name="Normal 2" xfId="1" xr:uid="{00000000-0005-0000-0000-000097000000}"/>
    <cellStyle name="Normal 3" xfId="2" xr:uid="{00000000-0005-0000-0000-000098000000}"/>
    <cellStyle name="Normal 3 2" xfId="183" xr:uid="{00000000-0005-0000-0000-000099000000}"/>
    <cellStyle name="Normal 4" xfId="148" xr:uid="{00000000-0005-0000-0000-00009A000000}"/>
    <cellStyle name="Normal 5" xfId="149" xr:uid="{00000000-0005-0000-0000-00009B000000}"/>
    <cellStyle name="Normal 6" xfId="150" xr:uid="{00000000-0005-0000-0000-00009C000000}"/>
    <cellStyle name="Normal 7" xfId="151" xr:uid="{00000000-0005-0000-0000-00009D000000}"/>
    <cellStyle name="Normal 8" xfId="152" xr:uid="{00000000-0005-0000-0000-00009E000000}"/>
    <cellStyle name="Normal 9" xfId="153" xr:uid="{00000000-0005-0000-0000-00009F000000}"/>
    <cellStyle name="Note 2" xfId="154" xr:uid="{00000000-0005-0000-0000-0000A1000000}"/>
    <cellStyle name="Note 3" xfId="155" xr:uid="{00000000-0005-0000-0000-0000A2000000}"/>
    <cellStyle name="Note 4" xfId="156" xr:uid="{00000000-0005-0000-0000-0000A3000000}"/>
    <cellStyle name="Note 5" xfId="157" xr:uid="{00000000-0005-0000-0000-0000A4000000}"/>
    <cellStyle name="Note 6" xfId="158" xr:uid="{00000000-0005-0000-0000-0000A5000000}"/>
    <cellStyle name="Note 7" xfId="159" xr:uid="{00000000-0005-0000-0000-0000A6000000}"/>
    <cellStyle name="Note 8" xfId="160" xr:uid="{00000000-0005-0000-0000-0000A7000000}"/>
    <cellStyle name="Notitie" xfId="161" xr:uid="{00000000-0005-0000-0000-0000A8000000}"/>
    <cellStyle name="Ongeldig" xfId="162" xr:uid="{00000000-0005-0000-0000-0000A9000000}"/>
    <cellStyle name="Output 2" xfId="163" xr:uid="{00000000-0005-0000-0000-0000AA000000}"/>
    <cellStyle name="Output 3" xfId="164" xr:uid="{00000000-0005-0000-0000-0000AB000000}"/>
    <cellStyle name="Percent 2" xfId="165" xr:uid="{00000000-0005-0000-0000-0000AC000000}"/>
    <cellStyle name="Standaard_Blad1" xfId="166" xr:uid="{00000000-0005-0000-0000-0000AD000000}"/>
    <cellStyle name="Standard_crs++_debtDR_VOR" xfId="167" xr:uid="{00000000-0005-0000-0000-0000AE000000}"/>
    <cellStyle name="Titel" xfId="168" xr:uid="{00000000-0005-0000-0000-0000AF000000}"/>
    <cellStyle name="Title 2" xfId="169" xr:uid="{00000000-0005-0000-0000-0000B0000000}"/>
    <cellStyle name="Totaal" xfId="170" xr:uid="{00000000-0005-0000-0000-0000B1000000}"/>
    <cellStyle name="Total 2" xfId="171" xr:uid="{00000000-0005-0000-0000-0000B2000000}"/>
    <cellStyle name="Total 3" xfId="172" xr:uid="{00000000-0005-0000-0000-0000B3000000}"/>
    <cellStyle name="Uitvoer" xfId="173" xr:uid="{00000000-0005-0000-0000-0000B4000000}"/>
    <cellStyle name="Verklarende tekst" xfId="174" xr:uid="{00000000-0005-0000-0000-0000B5000000}"/>
    <cellStyle name="Waarschuwingstekst" xfId="175" xr:uid="{00000000-0005-0000-0000-0000B6000000}"/>
    <cellStyle name="Warning Text 2" xfId="176" xr:uid="{00000000-0005-0000-0000-0000B7000000}"/>
    <cellStyle name="Warning Text 3" xfId="177" xr:uid="{00000000-0005-0000-0000-0000B8000000}"/>
  </cellStyles>
  <dxfs count="138">
    <dxf>
      <fill>
        <patternFill>
          <bgColor rgb="FF26E226"/>
        </patternFill>
      </fill>
    </dxf>
    <dxf>
      <fill>
        <patternFill>
          <bgColor rgb="FFFFFF00"/>
        </patternFill>
      </fill>
    </dxf>
    <dxf>
      <fill>
        <patternFill>
          <bgColor theme="9" tint="-0.24994659260841701"/>
        </patternFill>
      </fill>
    </dxf>
    <dxf>
      <fill>
        <patternFill>
          <bgColor rgb="FFFF0000"/>
        </patternFill>
      </fill>
    </dxf>
    <dxf>
      <fill>
        <patternFill>
          <bgColor rgb="FFCCFFFF"/>
        </patternFill>
      </fill>
      <border>
        <left style="thin">
          <color auto="1"/>
        </left>
        <right style="thin">
          <color auto="1"/>
        </right>
        <top style="thin">
          <color auto="1"/>
        </top>
        <bottom style="thin">
          <color auto="1"/>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26E226"/>
        </patternFill>
      </fill>
    </dxf>
    <dxf>
      <fill>
        <patternFill>
          <bgColor rgb="FFFFFF00"/>
        </patternFill>
      </fill>
    </dxf>
    <dxf>
      <fill>
        <patternFill>
          <bgColor theme="9" tint="-0.24994659260841701"/>
        </patternFill>
      </fill>
    </dxf>
    <dxf>
      <fill>
        <patternFill>
          <bgColor rgb="FFFF0000"/>
        </patternFill>
      </fill>
    </dxf>
    <dxf>
      <fill>
        <patternFill>
          <bgColor rgb="FFCCFFFF"/>
        </patternFill>
      </fill>
      <border>
        <left style="thin">
          <color auto="1"/>
        </left>
        <right style="thin">
          <color auto="1"/>
        </right>
        <top style="thin">
          <color auto="1"/>
        </top>
        <bottom style="thin">
          <color auto="1"/>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FF00"/>
        </patternFill>
      </fill>
    </dxf>
    <dxf>
      <fill>
        <patternFill>
          <bgColor rgb="FF99CCFF"/>
        </patternFill>
      </fill>
      <border>
        <left style="thin">
          <color auto="1"/>
        </left>
        <right style="thin">
          <color auto="1"/>
        </right>
        <top style="thin">
          <color auto="1"/>
        </top>
        <bottom style="thin">
          <color auto="1"/>
        </bottom>
        <vertical/>
        <horizontal/>
      </border>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FF0000"/>
        </patternFill>
      </fill>
    </dxf>
    <dxf>
      <fill>
        <patternFill>
          <bgColor rgb="FF26E226"/>
        </patternFill>
      </fill>
    </dxf>
    <dxf>
      <fill>
        <patternFill>
          <bgColor rgb="FFCCFFFF"/>
        </patternFill>
      </fill>
      <border>
        <left style="thin">
          <color auto="1"/>
        </left>
        <right style="thin">
          <color auto="1"/>
        </right>
        <top style="thin">
          <color auto="1"/>
        </top>
        <bottom style="thin">
          <color auto="1"/>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CCFFFF"/>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26E226"/>
        </patternFill>
      </fill>
    </dxf>
    <dxf>
      <fill>
        <patternFill>
          <bgColor rgb="FFFFFF00"/>
        </patternFill>
      </fill>
    </dxf>
    <dxf>
      <fill>
        <patternFill>
          <bgColor theme="9" tint="-0.24994659260841701"/>
        </patternFill>
      </fill>
    </dxf>
    <dxf>
      <fill>
        <patternFill>
          <bgColor rgb="FFFF0000"/>
        </patternFill>
      </fill>
    </dxf>
    <dxf>
      <fill>
        <patternFill>
          <bgColor rgb="FFCCFFFF"/>
        </patternFill>
      </fill>
      <border>
        <left style="thin">
          <color auto="1"/>
        </left>
        <right style="thin">
          <color auto="1"/>
        </right>
        <top style="thin">
          <color auto="1"/>
        </top>
        <bottom style="thin">
          <color auto="1"/>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FF00"/>
        </patternFill>
      </fill>
    </dxf>
    <dxf>
      <fill>
        <patternFill>
          <bgColor rgb="FF99CCFF"/>
        </patternFill>
      </fill>
      <border>
        <left style="thin">
          <color auto="1"/>
        </left>
        <right style="thin">
          <color auto="1"/>
        </right>
        <top style="thin">
          <color auto="1"/>
        </top>
        <bottom style="thin">
          <color auto="1"/>
        </bottom>
        <vertical/>
        <horizontal/>
      </border>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FF0000"/>
        </patternFill>
      </fill>
    </dxf>
    <dxf>
      <fill>
        <patternFill>
          <bgColor rgb="FF26E226"/>
        </patternFill>
      </fill>
    </dxf>
    <dxf>
      <fill>
        <patternFill>
          <bgColor rgb="FFCCFFFF"/>
        </patternFill>
      </fill>
      <border>
        <left style="thin">
          <color auto="1"/>
        </left>
        <right style="thin">
          <color auto="1"/>
        </right>
        <top style="thin">
          <color auto="1"/>
        </top>
        <bottom style="thin">
          <color auto="1"/>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patternType="gray0625">
          <fgColor rgb="FFFF0000"/>
          <bgColor rgb="FFCCFFFF"/>
        </patternFill>
      </fill>
      <border>
        <left style="thin">
          <color rgb="FFFF0000"/>
        </left>
        <right style="thin">
          <color rgb="FFFF0000"/>
        </right>
        <top style="thin">
          <color rgb="FFFF0000"/>
        </top>
        <bottom style="thin">
          <color rgb="FFFF0000"/>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FFFF00"/>
        </patternFill>
      </fill>
    </dxf>
    <dxf>
      <fill>
        <patternFill>
          <bgColor rgb="FF26E226"/>
        </patternFill>
      </fill>
    </dxf>
    <dxf>
      <fill>
        <patternFill>
          <bgColor rgb="FFFFFF00"/>
        </patternFill>
      </fill>
    </dxf>
    <dxf>
      <fill>
        <patternFill>
          <bgColor theme="9" tint="-0.24994659260841701"/>
        </patternFill>
      </fill>
    </dxf>
    <dxf>
      <fill>
        <patternFill>
          <bgColor rgb="FFFF0000"/>
        </patternFill>
      </fill>
    </dxf>
    <dxf>
      <fill>
        <patternFill>
          <bgColor rgb="FFCCFFFF"/>
        </patternFill>
      </fill>
      <border>
        <left style="thin">
          <color auto="1"/>
        </left>
        <right style="thin">
          <color auto="1"/>
        </right>
        <top style="thin">
          <color auto="1"/>
        </top>
        <bottom style="thin">
          <color auto="1"/>
        </bottom>
        <vertical/>
        <horizontal/>
      </border>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numFmt numFmtId="0" formatCode="General"/>
    </dxf>
    <dxf>
      <numFmt numFmtId="0" formatCode="General"/>
    </dxf>
    <dxf>
      <numFmt numFmtId="0" formatCode="General"/>
    </dxf>
    <dxf>
      <numFmt numFmtId="0" formatCode="General"/>
    </dxf>
    <dxf>
      <numFmt numFmtId="0" formatCode="General"/>
    </dxf>
    <dxf>
      <fill>
        <patternFill patternType="none">
          <fgColor indexed="64"/>
          <bgColor auto="1"/>
        </patternFill>
      </fill>
    </dxf>
  </dxfs>
  <tableStyles count="0" defaultTableStyle="TableStyleMedium2" defaultPivotStyle="PivotStyleLight16"/>
  <colors>
    <mruColors>
      <color rgb="FFCC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276225</xdr:colOff>
      <xdr:row>4</xdr:row>
      <xdr:rowOff>0</xdr:rowOff>
    </xdr:from>
    <xdr:ext cx="1485900" cy="81701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0163175" y="4895850"/>
          <a:ext cx="1485900" cy="817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1</xdr:col>
      <xdr:colOff>1172645</xdr:colOff>
      <xdr:row>6</xdr:row>
      <xdr:rowOff>104775</xdr:rowOff>
    </xdr:from>
    <xdr:to>
      <xdr:col>3</xdr:col>
      <xdr:colOff>2835075</xdr:colOff>
      <xdr:row>12</xdr:row>
      <xdr:rowOff>76200</xdr:rowOff>
    </xdr:to>
    <xdr:pic>
      <xdr:nvPicPr>
        <xdr:cNvPr id="3" name="Afbeelding 4">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3670" y="8867775"/>
          <a:ext cx="5746750" cy="11144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plonet.diplomatie.be/Users/broeca/AppData/Local/Microsoft/Windows/Temporary%20Internet%20Files/Content.Outlook/M15P45FN/2019%20Performantiemeetsysteem%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plonet.diplomatie.be/Users/broeca/AppData/Local/Microsoft/Windows/Temporary%20Internet%20Files/Content.Outlook/M15P45FN/2019%20Performantiemeetsysteem%20-%2020190321%2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iplonet.diplomatie.be/Users/broeca/AppData/Local/Microsoft/Windows/Temporary%20Internet%20Files/Content.Outlook/M15P45FN/2019%20Performantiemeetsysteem%20-%20201903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Inleiding"/>
      <sheetName val="Globale Score"/>
      <sheetName val="1. Efficientie"/>
      <sheetName val="2. Doeltreffendheid"/>
      <sheetName val="3. Relevantie"/>
      <sheetName val="4a. Potentiële Duurzaamheid"/>
      <sheetName val="4b. Potentiële Duurzamheid"/>
      <sheetName val="5. Bijdrage GSK"/>
      <sheetName val="6. Transversaal thema gender"/>
      <sheetName val="7. Transversaal thema milieu"/>
    </sheetNames>
    <sheetDataSet>
      <sheetData sheetId="0">
        <row r="2">
          <cell r="A2" t="str">
            <v>A</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Inleiding"/>
      <sheetName val="Globale Score"/>
      <sheetName val="1. Efficientie"/>
      <sheetName val="2. Doeltreffendheid"/>
      <sheetName val="3. Relevantie"/>
      <sheetName val="4a. Potentiële Duurzaamheid"/>
      <sheetName val="4b. Potentiële Duurzaamheid"/>
      <sheetName val="5. Bijdrage GSK"/>
      <sheetName val="6. Transversaal thema gender"/>
      <sheetName val="7. Transversaal thema milieu"/>
    </sheetNames>
    <sheetDataSet>
      <sheetData sheetId="0">
        <row r="2">
          <cell r="A2" t="str">
            <v>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Inleiding"/>
      <sheetName val="Globale Score"/>
      <sheetName val="1. Efficientie"/>
      <sheetName val="2. Doeltreffendheid"/>
      <sheetName val="3. Relevantie"/>
      <sheetName val="4a. Potentiële Duurzaamheid"/>
      <sheetName val="4b. Potentiële Duurzaamheid"/>
      <sheetName val="5. Bijdrage GSK"/>
      <sheetName val="6. Transversaal thema gender"/>
      <sheetName val="7. Transversaal thema milieu"/>
    </sheetNames>
    <sheetDataSet>
      <sheetData sheetId="0">
        <row r="2">
          <cell r="A2" t="str">
            <v>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42116A-DDA8-4185-B3FD-CADF180B8BC2}" name="Table1" displayName="Table1" ref="A3:AK813" totalsRowShown="0" headerRowDxfId="137">
  <autoFilter ref="A3:AK813" xr:uid="{1142116A-DDA8-4185-B3FD-CADF180B8BC2}"/>
  <tableColumns count="37">
    <tableColumn id="1" xr3:uid="{D87EF3E4-1B53-4A55-98B4-E1D99F07DAD6}" name="formula" dataDxfId="136">
      <calculatedColumnFormula>LEFT(Table1[[#This Row],[address]],3)&amp;(RIGHT(Table1[[#This Row],[address]],LEN(Table1[[#This Row],[address]])-3)+1)</calculatedColumnFormula>
    </tableColumn>
    <tableColumn id="2" xr3:uid="{3EFBC935-B533-4CE4-84BD-4048CDC3C962}" name="adapt" dataDxfId="135">
      <calculatedColumnFormula>IF(Table1[[#This Row],[E]]&lt;&gt;"",1,"x")</calculatedColumnFormula>
    </tableColumn>
    <tableColumn id="3" xr3:uid="{BA5549EB-2C07-473D-A7F6-130FFD169072}" name="tab"/>
    <tableColumn id="4" xr3:uid="{C520C25E-0E3D-4374-BDCB-3D376B26329A}" name="E"/>
    <tableColumn id="5" xr3:uid="{C68B353D-526C-40D3-803E-D167C7F02406}" name="address"/>
    <tableColumn id="6" xr3:uid="{44617705-6D4D-42BD-942B-EC6E1F315D64}" name="h"/>
    <tableColumn id="7" xr3:uid="{0A1F1A6B-C51E-48D3-BE0E-B3BF100175C7}" name="w"/>
    <tableColumn id="8" xr3:uid="{8B8426A4-9B14-471A-81EE-903F1F52E0C2}" name="checkH" dataDxfId="134">
      <calculatedColumnFormula>MAX(Table1[[#This Row],[h]],Table1[[#This Row],[h8]],Table1[[#This Row],[h17]],Table1[[#This Row],[h26]])</calculatedColumnFormula>
    </tableColumn>
    <tableColumn id="9" xr3:uid="{2113A594-5A6B-4190-BF28-B4919DC63935}" name="checkW" dataDxfId="133">
      <calculatedColumnFormula>MAX(Table1[[#This Row],[w]],Table1[[#This Row],[w9]],Table1[[#This Row],[w18]],Table1[[#This Row],[w27]])</calculatedColumnFormula>
    </tableColumn>
    <tableColumn id="10" xr3:uid="{A6577A77-15FB-4609-B839-4005518CA456}" name="checkAd" dataDxfId="132">
      <calculatedColumnFormula>AND(Table1[[#This Row],[address]]=Table1[[#This Row],[address7]],Table1[[#This Row],[address]]=Table1[[#This Row],[address16]],Table1[[#This Row],[address]]=Table1[[#This Row],[address25]])</calculatedColumnFormula>
    </tableColumn>
    <tableColumn id="11" xr3:uid="{6E2E0E88-A814-4B46-AAA3-12176AF717D4}" name="Column4"/>
    <tableColumn id="12" xr3:uid="{3E5B4223-6253-4207-9E6A-BD7791B18B13}" name="Column5"/>
    <tableColumn id="13" xr3:uid="{8266E52D-DB40-4CE3-855C-94666FBDFE11}" name="tab6"/>
    <tableColumn id="14" xr3:uid="{023CF186-8F46-47AC-9DA3-E622035F5A9D}" name="F"/>
    <tableColumn id="15" xr3:uid="{F65582AB-05AF-4F9C-B44E-2013090953A5}" name="address7"/>
    <tableColumn id="16" xr3:uid="{F3A42F4E-001F-4D20-9FEA-B0580153AF57}" name="h8"/>
    <tableColumn id="17" xr3:uid="{85C5EBD4-B89F-497C-9DBB-8F204619BF9C}" name="w9"/>
    <tableColumn id="18" xr3:uid="{D4B470A1-66D3-43E7-933B-6D119CA7B222}" name="Column10"/>
    <tableColumn id="19" xr3:uid="{7F91D823-A9AC-4632-AAEB-0369281CEB25}" name="Column11"/>
    <tableColumn id="20" xr3:uid="{3B59E574-EFBF-4D09-A346-0B48114EA359}" name="Column12"/>
    <tableColumn id="21" xr3:uid="{732227C3-3494-4CCE-B673-6A921493D09F}" name="Column13"/>
    <tableColumn id="22" xr3:uid="{F16C688B-085E-422B-BA43-4A5509507143}" name="Column14"/>
    <tableColumn id="23" xr3:uid="{C8FD425F-FF67-4836-B498-5CD3A42CB1CF}" name="tab15"/>
    <tableColumn id="24" xr3:uid="{BA4C30C5-FB75-4DB9-85C4-2FB4E5DF0043}" name="N"/>
    <tableColumn id="25" xr3:uid="{D6C0BF8D-FABB-4650-B747-8B62E71931A9}" name="address16"/>
    <tableColumn id="26" xr3:uid="{33CC898B-4BD8-4308-B928-F7F1C28F54B8}" name="h17"/>
    <tableColumn id="27" xr3:uid="{BD8204C2-15EF-46D3-8D4A-431A9798EAA1}" name="w18"/>
    <tableColumn id="28" xr3:uid="{7FA062D6-1C0F-4F48-BD9F-388F62455747}" name="Column19"/>
    <tableColumn id="29" xr3:uid="{EB6E39BB-CD12-4783-9615-4CF07DB04AC9}" name="Column20"/>
    <tableColumn id="30" xr3:uid="{0F4162DA-C59E-443E-923F-604CC10DAF08}" name="Column21"/>
    <tableColumn id="31" xr3:uid="{EB05649E-A1C6-4443-B727-9927478FF127}" name="Column22"/>
    <tableColumn id="32" xr3:uid="{50723216-C6B2-453B-B2A9-5C4D5F9EF422}" name="Column23"/>
    <tableColumn id="33" xr3:uid="{261D8058-7B6D-48B9-8A3E-E7826DFD2F85}" name="tab24"/>
    <tableColumn id="34" xr3:uid="{C8C5C0D4-B3C4-41B0-BA1F-B7A28A571FBF}" name="S"/>
    <tableColumn id="35" xr3:uid="{377D38AF-C707-49C9-B8B3-55E575DF7A13}" name="address25"/>
    <tableColumn id="36" xr3:uid="{90729ADD-24C5-45F6-AB3A-5D356D022F7E}" name="h26"/>
    <tableColumn id="37" xr3:uid="{47086F07-ED54-4009-A4E7-CE2BC97F2620}" name="w2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6">
    <pageSetUpPr fitToPage="1"/>
  </sheetPr>
  <dimension ref="A1:S30"/>
  <sheetViews>
    <sheetView tabSelected="1" topLeftCell="A30" workbookViewId="0">
      <selection activeCell="C1" sqref="C1"/>
    </sheetView>
  </sheetViews>
  <sheetFormatPr baseColWidth="10" defaultColWidth="0" defaultRowHeight="14.5" zeroHeight="1"/>
  <cols>
    <col min="1" max="1" width="10.7265625" style="19" customWidth="1"/>
    <col min="2" max="2" width="36.7265625" style="19" customWidth="1"/>
    <col min="3" max="3" width="24.7265625" style="19" customWidth="1"/>
    <col min="4" max="4" width="74.7265625" style="19" customWidth="1"/>
    <col min="5" max="5" width="21.453125" hidden="1" customWidth="1"/>
    <col min="6" max="19" width="0" hidden="1" customWidth="1"/>
    <col min="20" max="16384" width="9.26953125" hidden="1"/>
  </cols>
  <sheetData>
    <row r="1" spans="1:19" ht="90.75" customHeight="1" thickBot="1">
      <c r="A1" s="60" t="s">
        <v>0</v>
      </c>
      <c r="B1" s="61"/>
      <c r="C1" s="6" t="s">
        <v>3</v>
      </c>
      <c r="D1" s="10" t="s">
        <v>2</v>
      </c>
      <c r="I1" t="s">
        <v>3</v>
      </c>
      <c r="J1">
        <v>1</v>
      </c>
      <c r="L1">
        <v>8</v>
      </c>
      <c r="M1" t="b">
        <v>1</v>
      </c>
      <c r="N1">
        <v>11</v>
      </c>
      <c r="O1" t="b">
        <v>0</v>
      </c>
      <c r="P1">
        <v>135</v>
      </c>
      <c r="Q1" t="b">
        <v>0</v>
      </c>
    </row>
    <row r="2" spans="1:19" ht="22.5" customHeight="1" thickBot="1">
      <c r="A2" s="66" t="str">
        <f>IF(lang=3,values!D4,IF(lang=1,values!N4,IF(lang=2,values!X4,IF(lang=4,values!AH4,"set lang!"))))</f>
        <v>Système de mesure de la performance – rapportage par les acteurs de la coopération non gouvernementale</v>
      </c>
      <c r="B2" s="67"/>
      <c r="C2" s="68"/>
      <c r="D2" s="69"/>
      <c r="F2" t="s">
        <v>4</v>
      </c>
      <c r="I2" t="s">
        <v>5</v>
      </c>
      <c r="J2">
        <v>2</v>
      </c>
      <c r="L2">
        <f>L1+N1+P1</f>
        <v>154</v>
      </c>
    </row>
    <row r="3" spans="1:19" ht="22.5" customHeight="1" thickBot="1">
      <c r="A3" s="62" t="str">
        <f>IF(lang=3,values!D5,IF(lang=1,values!N5,IF(lang=2,values!X5,IF(lang=4,values!AH5,"set lang!"))))</f>
        <v>1. Généralités</v>
      </c>
      <c r="B3" s="63"/>
      <c r="C3" s="64"/>
      <c r="D3" s="65"/>
      <c r="F3" t="s">
        <v>6</v>
      </c>
      <c r="I3" t="s">
        <v>7</v>
      </c>
      <c r="J3">
        <v>3</v>
      </c>
      <c r="L3" cm="1">
        <f t="array" aca="1" ref="L3:M3" ca="1">CELL("width",A1)</f>
        <v>10</v>
      </c>
      <c r="M3" t="b">
        <f ca="1"/>
        <v>0</v>
      </c>
      <c r="N3" cm="1">
        <f t="array" aca="1" ref="N3:O3" ca="1">CELL("width",B1)</f>
        <v>36</v>
      </c>
      <c r="O3" t="b">
        <f ca="1"/>
        <v>0</v>
      </c>
      <c r="P3" cm="1">
        <f t="array" aca="1" ref="P3:Q3" ca="1">CELL("width",C1)</f>
        <v>24</v>
      </c>
      <c r="Q3" t="b">
        <f ca="1"/>
        <v>0</v>
      </c>
      <c r="R3" cm="1">
        <f t="array" aca="1" ref="R3:S3" ca="1">CELL("width",D1)</f>
        <v>74</v>
      </c>
      <c r="S3" t="b">
        <f ca="1"/>
        <v>0</v>
      </c>
    </row>
    <row r="4" spans="1:19" ht="318.75" customHeight="1" thickBot="1">
      <c r="A4" s="70" t="str">
        <f>IF(lang=3,values!D6,IF(lang=1,values!N6,IF(lang=2,values!X6,IF(lang=4,values!AH6,"set lang!"))))</f>
        <v xml:space="preserve">Le système de mesure de la performance est l'un des outils de la reddition morale annuelle de comptes (rapportage narratif) sur les programmes approuvés pour la période 2022-2026 des acteurs de la coopération non gouvernementale.  
L’objectif de ce système de mesure de la performance est que chaque acteur non gouvernemental apprécie, au moyen d'une auto-évaluation, comment ont été exécutés, au cours de l'année écoulée, les multiples interventions/outcomes (compris ici au sens d’objectifs spécifiques) des programmes cofinancés par la DGD.
Le rapport moral complet doit être remis annuellement au plus tard le 30 juin.
Le rapport final complet sera soumis à l'administration au plus tard six mois après la date de fin du programme.
Le rapport final sur une intervention / un outcome (scores de performance et leçons tirées) est attendu l'année qui suit l'achèvement de l'outcome et des dernières dépenses associées, également six mois au plus tard après la date de fin de l'intervention/outcome. Si l'intervention/outcome s'achève plus tôt que le programme dans son ensemble, il faut donc également soumettre ce rapport plus tôt.
Le rapport final comprend les scores de performance détaillés, les rapports d’évaluation finaux (ainsi que la réponse de la direction) et les principales leçons tirées de la mise en œuvre intégrale du programme.
Les scores de performance de la dernière année doivent détailler certains aspects supplémentaires afin de former, couplés aux évaluations et aux leçons tirées, un rapport final complet conforme à la législation (voir ci-dessous).
Ce système s’inspire en partie du Système MoRe Results d'Enabel et du système ROM (Results Oriented Monitoring - Monitoring orienté vers les résultats) de la Commission européenne. 
</v>
      </c>
      <c r="B4" s="71"/>
      <c r="C4" s="72"/>
      <c r="D4" s="73"/>
      <c r="I4" t="s">
        <v>1</v>
      </c>
      <c r="J4">
        <v>4</v>
      </c>
      <c r="L4">
        <f ca="1">L3+N3+P3+R3</f>
        <v>144</v>
      </c>
    </row>
    <row r="5" spans="1:19" ht="22.5" customHeight="1" thickBot="1">
      <c r="A5" s="62" t="str">
        <f>IF(lang=3,values!D7,IF(lang=1,values!N7,IF(lang=2,values!X7,IF(lang=4,values!AH7,"set lang!"))))</f>
        <v>2. Terminologie</v>
      </c>
      <c r="B5" s="63"/>
      <c r="C5" s="64"/>
      <c r="D5" s="65"/>
      <c r="J5" s="11">
        <f>VLOOKUP(C1,$I$1:$J$4,2,FALSE)</f>
        <v>1</v>
      </c>
    </row>
    <row r="6" spans="1:19" ht="214.5" customHeight="1">
      <c r="A6" s="74" t="str">
        <f>IF(lang=3,values!D8,IF(lang=1,values!N8,IF(lang=2,values!X8,IF(lang=4,values!AH8,"set lang!"))))</f>
        <v>Pour éviter toute confusion, voici une définition des termes utilisés et un schéma clarifiant leur interaction dans la chaîne de résultats :
- « L'objectif spécifique » dans le programme de la DGD correspond à l’outcome.  Les termes « d’objectif spécifique », « d’outcome » et « d’intervention » utilisés ici ont la même signification et sont interchangeables. Le mot « intervention» met souvent l'accent sur le processus visant à atteindre l'objectif, tandis que « outcome » désigne généralement le résultat de ce processus. 
- Les « résultats » dans le programme de la DGD sont l'équivalent des outputs.
- Les termes tels que « Nord » et « Sud » sont remplacés par « Belgique » et « pays d'intervention ». Les « outcomes dans le Nord » deviennent dès lors les « outcomes en Belgique » et les « outcomes dans le Sud » deviennent les « outcomes dans les pays d'intervention ». 
- Le terme « bénéficiaire » est encore employé dans ce document, bien qu'il se heurte à des limites. En effet, ce terme est souvent interprété dans le sens d'un facteur externe avec une attitude passive (ceux qui reçoivent l'aide des donateurs). D'une certaine façon, cette notion exclut les donateurs, qui pourtant tirent aussi avantage des interventions (expérience, financement...). Le terme ne met pas suffisamment en évidence l'idée d'une collaboration totale entre partenaires au service d'objectifs communs. Toutefois, nous avons choisi de continuer à employer ce terme dans un souci de cohérence vis-à-vis de l'usage international mais aussi des informations contenues dans le programme, pour ne pas créer de confusion supplémentaire quant à la signification possible de termes plus récents. En attendant qu'une notion plus claire, admise et reconnue se dégage, nous écrirons le terme « bénéficiaire» en italique.</v>
      </c>
      <c r="B6" s="74"/>
      <c r="C6" s="72"/>
      <c r="D6" s="73"/>
      <c r="E6" s="4"/>
      <c r="F6" s="4"/>
    </row>
    <row r="7" spans="1:19">
      <c r="A7" s="75"/>
      <c r="B7" s="76"/>
      <c r="C7" s="76"/>
      <c r="D7" s="77"/>
    </row>
    <row r="8" spans="1:19">
      <c r="A8" s="75"/>
      <c r="B8" s="76"/>
      <c r="C8" s="76"/>
      <c r="D8" s="77"/>
    </row>
    <row r="9" spans="1:19">
      <c r="A9" s="75"/>
      <c r="B9" s="76"/>
      <c r="C9" s="76"/>
      <c r="D9" s="77"/>
    </row>
    <row r="10" spans="1:19">
      <c r="A10" s="75"/>
      <c r="B10" s="76"/>
      <c r="C10" s="76"/>
      <c r="D10" s="77"/>
    </row>
    <row r="11" spans="1:19">
      <c r="A11" s="75"/>
      <c r="B11" s="76"/>
      <c r="C11" s="76"/>
      <c r="D11" s="77"/>
    </row>
    <row r="12" spans="1:19">
      <c r="A12" s="75"/>
      <c r="B12" s="76"/>
      <c r="C12" s="76"/>
      <c r="D12" s="77"/>
    </row>
    <row r="13" spans="1:19" ht="15" thickBot="1">
      <c r="A13" s="78"/>
      <c r="B13" s="79"/>
      <c r="C13" s="79"/>
      <c r="D13" s="80"/>
    </row>
    <row r="14" spans="1:19" ht="16" thickBot="1">
      <c r="A14" s="62" t="str">
        <f>IF(lang=3,values!D16,IF(lang=1,values!N16,IF(lang=2,values!X16,IF(lang=4,values!AH16,"set lang!"))))</f>
        <v xml:space="preserve">3. Comment fonctionne le système de mesure de la performance ? </v>
      </c>
      <c r="B14" s="63"/>
      <c r="C14" s="64"/>
      <c r="D14" s="65"/>
    </row>
    <row r="15" spans="1:19" ht="47.25" customHeight="1">
      <c r="A15" s="70" t="str">
        <f>IF(lang=3,values!D17,IF(lang=1,values!N17,IF(lang=2,values!X17,IF(lang=4,values!AH17,"set lang!"))))</f>
        <v>Le rapportage se fait annuellement. Les scores pour l’année X sont remis au plus tard le 30 juin de l’année X+1 (cf. échéances fixées dans l'AR). L’attribution des scores suit une échelle de 4 points (A-B-C-D) dotée d'un code couleur (« système des feux tricolores »).</v>
      </c>
      <c r="B15" s="71"/>
      <c r="C15" s="72"/>
      <c r="D15" s="73"/>
    </row>
    <row r="16" spans="1:19" ht="24.75" customHeight="1" thickBot="1">
      <c r="A16" s="78"/>
      <c r="B16" s="79"/>
      <c r="C16" s="79"/>
      <c r="D16" s="80"/>
    </row>
    <row r="17" spans="1:4" ht="15" thickBot="1">
      <c r="A17" s="12" t="str">
        <f>IF(lang=3,values!D19,IF(lang=1,values!N19,IF(lang=2,values!X19,IF(lang=4,values!AH19,"set lang!"))))</f>
        <v>Score</v>
      </c>
      <c r="B17" s="13" t="str">
        <f>IF(lang=3,values!D49,IF(lang=1,values!N49,IF(lang=2,values!X49,IF(lang=4,values!AH49,"set lang!"))))</f>
        <v>Qualification</v>
      </c>
      <c r="C17" s="84" t="str">
        <f>IF(lang=3,values!D79,IF(lang=1,values!N79,IF(lang=2,values!X79,IF(lang=4,values!AH79,"set lang!"))))</f>
        <v>Interprétation</v>
      </c>
      <c r="D17" s="85"/>
    </row>
    <row r="18" spans="1:4" ht="75" customHeight="1" thickBot="1">
      <c r="A18" s="14" t="s">
        <v>8</v>
      </c>
      <c r="B18" s="15" t="str">
        <f>IF(lang=3,values!D50,IF(lang=1,values!N50,IF(lang=2,values!X50,IF(lang=4,values!AH50,"set lang!"))))</f>
        <v>Très bien</v>
      </c>
      <c r="C18" s="86" t="str">
        <f>IF(lang=3,values!D80,IF(lang=1,values!N80,IF(lang=2,values!X80,IF(lang=4,values!AH80,"set lang!"))))</f>
        <v>L'intervention se déroule comme espéré. Elle constitue potentiellement une référence en matière de bonnes pratiques.
Interprétation du rapport final : l'intervention s'est déroulée comme espéré et peut servir de référence en matière de bonnes pratiques. Les leçons tirées doivent servir à des interventions analogues à l'avenir.</v>
      </c>
      <c r="D18" s="85"/>
    </row>
    <row r="19" spans="1:4" ht="116.25" customHeight="1" thickBot="1">
      <c r="A19" s="16" t="s">
        <v>9</v>
      </c>
      <c r="B19" s="15" t="str">
        <f>IF(lang=3,values!D51,IF(lang=1,values!N51,IF(lang=2,values!X51,IF(lang=4,values!AH51,"set lang!"))))</f>
        <v>Bien</v>
      </c>
      <c r="C19" s="86" t="str">
        <f>IF(lang=3,values!D81,IF(lang=1,values!N81,IF(lang=2,values!X81,IF(lang=4,values!AH81,"set lang!"))))</f>
        <v>L'intervention se déroule en grande partie comme espéré. De petits ajustements s'avèrent nécessaires, mais sont sous contrôle. Ils ont déjà été appliqués, sont en cours ou ont été intégrés au planning de l’intervention. Ces ajustements mineurs ne requièrent pas de concertation avec la DGD.
Interprétation du rapport final : l'intervention s'est déroulée en grande partie comme espéré, bien que le monitoring ait mis en évidence la nécessité de petits ajustements en cours d'intervention. Tout n'a pas pu être réalisé selon le plan. Les leçons tirées doivent servir à des interventions analogues à l'avenir.</v>
      </c>
      <c r="D19" s="85"/>
    </row>
    <row r="20" spans="1:4" ht="81" customHeight="1" thickBot="1">
      <c r="A20" s="17" t="s">
        <v>10</v>
      </c>
      <c r="B20" s="15" t="str">
        <f>IF(lang=3,values!D52,IF(lang=1,values!N52,IF(lang=2,values!X52,IF(lang=4,values!AH52,"set lang!"))))</f>
        <v>Problèmes</v>
      </c>
      <c r="C20" s="84" t="str">
        <f>IF(lang=3,values!D82,IF(lang=1,values!N82,IF(lang=2,values!X82,IF(lang=4,values!AH82,"set lang!"))))</f>
        <v>Certains problèmes doivent être traités pour éviter des répercussions négatives sur le fonctionnement global de l’intervention. Une concertation avec la DGD est nécessaire.
Interprétation du rapport final : d'importants ajustements ont dû être apportés à l'intervention, qui n'a été que partiellement réalisée. Les leçons tirées doivent servir à des interventions analogues à l'avenir.</v>
      </c>
      <c r="D20" s="85"/>
    </row>
    <row r="21" spans="1:4" ht="80.25" customHeight="1" thickBot="1">
      <c r="A21" s="18" t="s">
        <v>11</v>
      </c>
      <c r="B21" s="15" t="str">
        <f>IF(lang=3,values!D53,IF(lang=1,values!N53,IF(lang=2,values!X53,IF(lang=4,values!AH53,"set lang!"))))</f>
        <v>Déficits graves</v>
      </c>
      <c r="C21" s="84" t="str">
        <f>IF(lang=3,values!D83,IF(lang=1,values!N83,IF(lang=2,values!X83,IF(lang=4,values!AH83,"set lang!"))))</f>
        <v>L'ampleur des déficits mentionnés est telle que, si l’on n’y remédie pas, l’intervention échouera. Des changements drastiques sont nécessaires. Une concertation avec la DGD se révèle indispensable.
Interprétation du rapport final : des ajustements majeurs ont dû être apportés au cours de l'intervention. L'outcome a été insuffisamment réalisé.  Une réflexion de fond quant à des interventions analogues à l'avenir s'impose.</v>
      </c>
      <c r="D21" s="85"/>
    </row>
    <row r="22" spans="1:4">
      <c r="A22" s="81"/>
      <c r="B22" s="72"/>
      <c r="C22" s="72"/>
      <c r="D22" s="73"/>
    </row>
    <row r="23" spans="1:4" ht="377.25" customHeight="1">
      <c r="A23" s="82" t="str">
        <f>IF(lang=3,values!D25,IF(lang=1,values!N25,IF(lang=2,values!X25,IF(lang=4,values!AH25,"set lang!"))))</f>
        <v>Le système de mesure de la performance repose sur 7 critères, chacun comprenant une ou plusieurs sous-questions (12 au total). Ces critères s'inspirent de ceux du CAD de l’OCDE (efficience, efficacité, pertinence, durabilité potentielle, cohérence), complétés par les critères « genre » et « environnement ».
Ces critères valent aussi bien pour les interventions internationales que pour les interventions menées en Belgique.
Chacune des questions doit être évaluée annuellement sur l’échelle de 4 points. Les scores attribués doivent faire l'objet d'une brève explication. Pour des scores C ou D, le commentaire explicatif doit clairement mettre en évidence les causes du problème et les mesures correctives prises pour y répondre (AR Art. 45 §1). Tous les scores sont donnés par les acteurs eux-mêmes, au travers d’une auto-évaluation.
Au cours de la dernière année, les scores de performance sont également considérés comme des rapports finaux (avec les leçons tirées, l'IITA, l'évaluation et le rapport financier) et on attend des commentaires qu'ils livrent davantage d'informations, conformément à l'article 45 § 2 de l'AR du 11 septembre 2016. L'interprétation des scores attribués devra alors être lue dans l'optique d'un rapportage final. En outre, le rapport final devra consacrer une attention plus particulière à un certain nombre de critères, notamment :
* Efficacité : une synthèse de la réalisation des résultats de développement sur la durée totale du programme, consistant en une comparaison entre la baseline de référence, les résultats prévus et les indicateurs de résultats obtenus à la fin du programme, accompagnée d'une explication sur les résultats divergents. Ce commentaire narratif obligatoire pourra être rédigé en 2.1 ou 2.2.
* Cohérence : une analyse de la contribution du programme à la réalisation des objectifs stratégiques du CSC qu'il vise et/ou des CSC relatifs au lieu de l'intervention. Si l'outcome ne fait pas partie d'un CSC, ce critère doit essentiellement s'orienter vers une analyse des synergies et de la complémentarité dans le pays. Pour les outcomes qui font partie d'un CSC, le commentaire narratif obligatoire doit être donné en 5.1. Pour les outcomes qui ne font pas partie d'un CSC, le commentaire narratif obligatoire sera rédigé au point 5.2.
* Durabilité : Pour avoir une idée de la durabilité d'un outcome, il est conseillé de développer davantage ce critère dans le rapport final. Il peut s'agir de la durabilité financière (4.1), sociale (partenariats/engagement) (4.2) ou technique (4.3).</v>
      </c>
      <c r="B23" s="83"/>
      <c r="C23" s="76"/>
      <c r="D23" s="77"/>
    </row>
    <row r="24" spans="1:4" ht="15" thickBot="1">
      <c r="A24" s="75"/>
      <c r="B24" s="76"/>
      <c r="C24" s="76"/>
      <c r="D24" s="77"/>
    </row>
    <row r="25" spans="1:4" ht="16" thickBot="1">
      <c r="A25" s="62" t="str">
        <f>IF(lang=3,values!D27,IF(lang=1,values!N27,IF(lang=2,values!X27,IF(lang=4,values!AH27,"set lang!"))))</f>
        <v>4.       Le système de mesure de la performance dans la pratique</v>
      </c>
      <c r="B25" s="63"/>
      <c r="C25" s="64"/>
      <c r="D25" s="65"/>
    </row>
    <row r="26" spans="1:4" ht="177" customHeight="1" thickBot="1">
      <c r="A26" s="74" t="str">
        <f>IF(lang=3,values!D28,IF(lang=1,values!N28,IF(lang=2,values!X28,IF(lang=4,values!AH28,"set lang!"))))</f>
        <v xml:space="preserve">Le rôle des organisations partenaires n’a pas été décrit explicitement dans les critères d’évaluation car il peut varier selon le type de partenariat et ne sera donc pas le même pour tous les acteurs. Le principe général est que les partenaires livrent d’une part l’information (ou des éléments d’information) pour l’appréciation, et qu’elle soit ensuite discutée en concertation. D’autre part, cette mesure de la performance permet aussi aux acteurs concernés de signaler qu’un certain critère ne peut pas être apprécié positivement à cause d’un problème au niveau du partenaire ou qu’au contraire, un critère obtient un très bon score grâce à la plus-value du partenaire. En d'autres termes, l'évaluation et l'élaboration des programmes s'inscrivent toujours dans le cadre d'une collaboration équitable.
Tous les scores sont donnés sur la base de l’information contenue dans le système de M&amp;É de l’acteur. Dans le programme, chaque acteur devait formuler les indicateurs au niveau de l’objectif spécifique pour les années 3 et 5. Pour répondre aux questions concernant l’atteinte de l’objectif spécifique en année 1, 2 et 4, il faut donc estimer les chances d’atteindre les indicateurs prévus en année 3 et 5 : « Dans quelle mesure mon intervention progresse-t-elle de manière à atteindre les indicateurs prévus ? »
S'il ressort de l'évaluation annuelle que les indicateurs n'ont pas été correctement posés au départ, il est possible de les modifier en concertation avec la DGD. </v>
      </c>
      <c r="B26" s="74"/>
      <c r="C26" s="72"/>
      <c r="D26" s="72"/>
    </row>
    <row r="27" spans="1:4" ht="16" thickBot="1">
      <c r="A27" s="62" t="str">
        <f>IF(lang=3,values!D29,IF(lang=1,values!N29,IF(lang=2,values!X29,IF(lang=4,values!AH29,"set lang!"))))</f>
        <v>5.       Utilisation des données par la DGD</v>
      </c>
      <c r="B27" s="63"/>
      <c r="C27" s="64"/>
      <c r="D27" s="65"/>
    </row>
    <row r="28" spans="1:4" ht="276" customHeight="1" thickBot="1">
      <c r="A28" s="87" t="str">
        <f>IF(lang=3,values!D30,IF(lang=1,values!N30,IF(lang=2,values!X30,IF(lang=4,values!AH30,"set lang!"))))</f>
        <v xml:space="preserve">Les données de cette fiche seront d’abord utilisées pour le suivi des interventions subsidiées et feront l'objet de dialogues institutionnels et stratégiques avec la DGD (DGéo/postes).  Ces analyses pourront éventuellement nourrir la stratégie de la DGD, mais peut-être aussi les processus d’évaluation du Service de l’Évaluation spéciale.
La comparaison entre les scores des interventions sera établie au niveau des critères (pertinence, efficacité...), car ce niveau permet de mettre en parallèle les différents secteurs et canaux, sur une base relativement simple, sans toucher à la diversité sous-jacente à ces critères, sachant que l'interprétation d’un critère via des sous-critères peut varier fortement selon le type d’acteur.
L’agrégation des critères suit la logique suivante :
- 1 score B et les autres scores supérieurs = score final A
- Au moins 2 scores B (et les autres scores supérieurs) = score final B
- Au moins 1 score C = score final C
- Au moins 1 score D = score final D
L'intention n'est pas d'essayer délibérément d’éviter les scores « problématiques ». Si un mauvais score s'accompagne d'une bonne explication et que des mesures peuvent être proposées pour l'améliorer, ce mauvais score se trouve alors non seulement explicable, mais aussi acceptable !  La transparence à ce sujet est indispensable.
</v>
      </c>
      <c r="B28" s="87"/>
      <c r="C28" s="72"/>
      <c r="D28" s="72"/>
    </row>
    <row r="29" spans="1:4" ht="16" thickBot="1">
      <c r="A29" s="62" t="str">
        <f>IF(lang=3,values!D31,IF(lang=1,values!N31,IF(lang=2,values!X31,IF(lang=4,values!AH31,"set lang!"))))</f>
        <v>6.      Annexe concernant les leçons tirées (format Word)</v>
      </c>
      <c r="B29" s="63"/>
      <c r="C29" s="64"/>
      <c r="D29" s="65"/>
    </row>
    <row r="30" spans="1:4" ht="393" customHeight="1">
      <c r="A30" s="74" t="str">
        <f>IF(lang=3,values!D32,IF(lang=1,values!N32,IF(lang=2,values!X32,IF(lang=4,values!AH32,"set lang!"))))</f>
        <v>Outre le système de mesure de la performance, le rapport moral rend également compte des « leçons tirées ». Cette rubrique doit elle aussi être transmise annuellement pour chaque outcome.
Le contenu de cette rubrique dépendra des leçons qui auront été tirées de l'outcome en question, au cours de l'année concernée. Il s'agit d'une réflexion opérationnelle ou stratégique, indépendante de l'analyse des scores de performance. Les informations reprises dans la rubrique des leçons tirées peuvent certes recouper en partie le commentaire narratif accompagnant les scores de performance spécifiques, mais elles peuvent assurément fournir des renseignements complémentaires. Les leçons tirées doivent être rédigées de façon à être comprises par des personnes qui ne connaissent pas le détail du programme. Le but est de les partager avec d'autres acteurs œuvrant dans le même pays ou le même domaine, de façon à échanger mais aussi conserver les bonnes et les moins bonnes expériences. Les leçons tirées seront dès lors placées sur l'extranet CSC/pays, où elles seront consultables par tous les ACNG concernés.
Pour cette rubrique « leçons tirées », le format du document est libre, comme le contenu. L’organisation peut s’inspirer des quelques thématiques suivantes, qui peuvent être intéressantes à partager : participation des partenaires, liens avec les CSC thématiques, priorités politiques, évaluation, intégrité, travail sous risques (shrinking space, sécurité...), méthodologies, etc. La longueur du document ne doit pas dépasser 2 pages par outcome. Le manuel reprend de bons exemples de formats.
Contrairement aux scores de performance qui ne seront accessibles qu’aux membres de la DGD sur l’extranet, la rubrique « leçons tirées » sera partagée avec les autres membres du CSC dont l’outcome concerné fait partie, afin de pouvoir mener sur le sujet une analyse/discussion conjointe.
Les leçons tirées finales ne consistent pas en une description, mais en une analyse de ce qui a fonctionné et de ce qui n’a pas fonctionné en termes d’organisation, de gestion, de stratégie (notamment en matière de théorie du changement) et d’exécution d’un outcome. Si les acteurs actifs dans un pays/CSC le jugent utile, il peut être décidé de commun accord d’inclure certains thèmes dans les leçons finales, de façon à mutualiser les enseignements.
Les leçons tirées visent à enrichir les dialogues stratégiques ou les moments de concertation sur les pays, et ainsi à accroître l’impact des actions et à bénéficier d'un apprentissage mutuel pour le futur.</v>
      </c>
      <c r="B30" s="74"/>
      <c r="C30" s="87"/>
      <c r="D30" s="87"/>
    </row>
  </sheetData>
  <sheetProtection algorithmName="SHA-512" hashValue="cwz232uwuHz1z5wTSwnv323J0UEswscBSaUdtuaoM0uM9WE/04xId/VAmlH2EZYMHpvVBkKfNUrMC6kVQC60aA==" saltValue="rJOEL2p0SW54YOEb4JgsvQ==" spinCount="100000" sheet="1" objects="1" scenarios="1" selectLockedCells="1"/>
  <mergeCells count="23">
    <mergeCell ref="A29:D29"/>
    <mergeCell ref="A30:D30"/>
    <mergeCell ref="C19:D19"/>
    <mergeCell ref="C20:D20"/>
    <mergeCell ref="A26:D26"/>
    <mergeCell ref="A27:D27"/>
    <mergeCell ref="A28:D28"/>
    <mergeCell ref="C21:D21"/>
    <mergeCell ref="A1:B1"/>
    <mergeCell ref="A25:D25"/>
    <mergeCell ref="A2:D2"/>
    <mergeCell ref="A3:D3"/>
    <mergeCell ref="A4:D4"/>
    <mergeCell ref="A5:D5"/>
    <mergeCell ref="A6:D6"/>
    <mergeCell ref="A7:D13"/>
    <mergeCell ref="A14:D14"/>
    <mergeCell ref="A15:D16"/>
    <mergeCell ref="A22:D22"/>
    <mergeCell ref="A23:D23"/>
    <mergeCell ref="A24:D24"/>
    <mergeCell ref="C17:D17"/>
    <mergeCell ref="C18:D18"/>
  </mergeCells>
  <dataValidations count="1">
    <dataValidation type="list" allowBlank="1" showInputMessage="1" showErrorMessage="1" sqref="C1" xr:uid="{E943394C-3E4A-4965-A27A-0CC6A4C2D270}">
      <formula1>$I$1:$I$4</formula1>
    </dataValidation>
  </dataValidations>
  <pageMargins left="0.7" right="0.7" top="0.75" bottom="0.75" header="0.3" footer="0.3"/>
  <pageSetup paperSize="9" scale="59" fitToHeight="0" orientation="portrait" r:id="rId1"/>
  <rowBreaks count="1" manualBreakCount="1">
    <brk id="24"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A1:O13"/>
  <sheetViews>
    <sheetView topLeftCell="A6" workbookViewId="0">
      <selection activeCell="B3" sqref="B3"/>
    </sheetView>
  </sheetViews>
  <sheetFormatPr baseColWidth="10" defaultColWidth="0" defaultRowHeight="14.5"/>
  <cols>
    <col min="1" max="1" width="25.26953125" style="19" customWidth="1"/>
    <col min="2" max="2" width="89.26953125" style="19" customWidth="1"/>
    <col min="3" max="3" width="64.54296875" style="19" customWidth="1"/>
    <col min="4" max="4" width="50.54296875" hidden="1" customWidth="1"/>
    <col min="5" max="9" width="9.26953125" hidden="1" customWidth="1"/>
    <col min="10" max="10" width="50.54296875" hidden="1" customWidth="1"/>
    <col min="11" max="12" width="9.26953125" hidden="1" customWidth="1"/>
    <col min="13" max="13" width="50.54296875" hidden="1" customWidth="1"/>
    <col min="14" max="14" width="9.26953125" hidden="1" customWidth="1"/>
    <col min="15" max="15" width="50.54296875" hidden="1" customWidth="1"/>
    <col min="16" max="16384" width="9.26953125" hidden="1"/>
  </cols>
  <sheetData>
    <row r="1" spans="1:15" ht="16.5" customHeight="1">
      <c r="A1" s="40" t="str">
        <f>IF(lang=3,values!D94,IF(lang=1,values!N94,IF(lang=2,values!X94,IF(lang=4,values!AH94,"set lang!"))))</f>
        <v>Nom de l'acteur</v>
      </c>
      <c r="B1" s="9" t="s">
        <v>717</v>
      </c>
      <c r="C1" s="41" t="str">
        <f>IF(Introduction!$C$1="FR",J1,IF(Introduction!$C$1="EN",D1,IF(Introduction!$C$1="SP",M1,IF(Introduction!$C$1="NL",O1,""))))</f>
        <v xml:space="preserve">Sélectionnez la cellule jaune à gauche (B1), cliquez sur la flèche </v>
      </c>
      <c r="D1" s="42" t="s">
        <v>12</v>
      </c>
      <c r="F1" t="str">
        <f>IF(B1="","",VLOOKUP(B1,sel_list_co!$A$3:$C$86,3,FALSE))</f>
        <v>MEMISA</v>
      </c>
      <c r="J1" s="42" t="s">
        <v>13</v>
      </c>
      <c r="M1" s="42" t="s">
        <v>14</v>
      </c>
      <c r="O1" s="42" t="s">
        <v>15</v>
      </c>
    </row>
    <row r="2" spans="1:15" ht="16.5" customHeight="1">
      <c r="A2" s="43"/>
      <c r="B2" s="44" t="str">
        <f>IF(B1="","",HLOOKUP(B1,sel_list_co!$E$1:$CJ$3,3,FALSE))</f>
        <v>NGO Memisa België  (Medische Missie samenwerking) - MEMISA</v>
      </c>
      <c r="C2" s="45" t="str">
        <f>IF(Introduction!$C$1="FR",J2,IF(Introduction!$C$1="EN",D2,IF(Introduction!$C$1="SP",M2,IF(Introduction!$C$1="NL",O2,""))))</f>
        <v>qui apparaît à côté de la cellule, et sélectionnez l'acteur.</v>
      </c>
      <c r="D2" s="42" t="s">
        <v>16</v>
      </c>
      <c r="F2" t="str">
        <f>IF(B3="","",RIGHT(CO_van_actor,4))</f>
        <v>087)</v>
      </c>
      <c r="J2" s="42" t="s">
        <v>17</v>
      </c>
      <c r="M2" s="42" t="s">
        <v>18</v>
      </c>
      <c r="O2" s="42" t="s">
        <v>19</v>
      </c>
    </row>
    <row r="3" spans="1:15" ht="93" customHeight="1" thickBot="1">
      <c r="A3" s="46" t="str">
        <f>IF(lang=3,values!D96,IF(lang=1,values!N96,IF(lang=2,values!X96,IF(lang=4,values!AH96,"set lang!"))))</f>
        <v>Outcome</v>
      </c>
      <c r="B3" s="8" t="s">
        <v>1327</v>
      </c>
      <c r="C3" s="47" t="str">
        <f>IF(Introduction!$C$1="FR",J3,IF(Introduction!$C$1="EN",D3,IF(Introduction!$C$1="SP",M3,IF(Introduction!$C$1="NL",O3,""))))</f>
        <v>Sélectionnez ensuite la cellule jaune B3, cliquez sur la flèche qui apparaît à côté de la cellule, faites défiler vers le haut si nécessaire, et choisissez le "outcome" dans la liste.</v>
      </c>
      <c r="D3" s="48" t="s">
        <v>20</v>
      </c>
      <c r="J3" s="48" t="s">
        <v>21</v>
      </c>
      <c r="M3" s="48" t="s">
        <v>22</v>
      </c>
      <c r="O3" s="48" t="s">
        <v>23</v>
      </c>
    </row>
    <row r="4" spans="1:15" ht="16.5" customHeight="1" thickBot="1">
      <c r="A4" s="49"/>
      <c r="B4" s="50"/>
      <c r="C4" s="51"/>
      <c r="D4" t="s">
        <v>7</v>
      </c>
      <c r="E4" t="s">
        <v>24</v>
      </c>
      <c r="J4" t="s">
        <v>25</v>
      </c>
    </row>
    <row r="5" spans="1:15" ht="16.5" customHeight="1" thickBot="1">
      <c r="A5" s="90" t="str">
        <f>IF(lang=3,values!D98,IF(lang=1,values!N98,IF(lang=2,values!X98,IF(lang=4,values!AH98,"set lang!"))))</f>
        <v>SCORE GLOBAL</v>
      </c>
      <c r="B5" s="91"/>
      <c r="C5" s="52" t="str">
        <f>IF(lang=3,values!D158,IF(lang=1,values!N158,IF(lang=2,values!X158,IF(lang=4,values!AH158,"set lang!"))))</f>
        <v>SCORE</v>
      </c>
      <c r="D5" t="s">
        <v>5</v>
      </c>
      <c r="E5" t="s">
        <v>26</v>
      </c>
      <c r="J5" t="s">
        <v>27</v>
      </c>
    </row>
    <row r="6" spans="1:15" ht="16.5" customHeight="1" thickBot="1">
      <c r="A6" s="53"/>
      <c r="B6" s="54"/>
      <c r="C6" s="55"/>
      <c r="D6" s="56" t="s">
        <v>3</v>
      </c>
      <c r="E6" s="56" t="s">
        <v>28</v>
      </c>
      <c r="F6" s="56"/>
      <c r="J6" t="s">
        <v>29</v>
      </c>
    </row>
    <row r="7" spans="1:15" ht="15" thickBot="1">
      <c r="A7" s="88" t="str">
        <f>IF(lang=3,values!D100,IF(lang=1,values!N100,IF(lang=2,values!X100,IF(lang=4,values!AH100,"set lang!"))))</f>
        <v>1.   SCORE GLOBAL EFFICIENCE</v>
      </c>
      <c r="B7" s="89"/>
      <c r="C7" s="57" t="str">
        <f>'1. Efficiency'!C2</f>
        <v>A</v>
      </c>
      <c r="D7" t="s">
        <v>1</v>
      </c>
      <c r="E7" t="s">
        <v>30</v>
      </c>
      <c r="J7" t="s">
        <v>31</v>
      </c>
    </row>
    <row r="8" spans="1:15" ht="15" thickBot="1">
      <c r="A8" s="88" t="str">
        <f>IF(lang=3,values!D101,IF(lang=1,values!N101,IF(lang=2,values!X101,IF(lang=4,values!AH101,"set lang!"))))</f>
        <v>2.   SCORE GLOBAL EFFICACITÉ</v>
      </c>
      <c r="B8" s="89"/>
      <c r="C8" s="57" t="str">
        <f>'2. Effectiveness'!C2</f>
        <v>A</v>
      </c>
    </row>
    <row r="9" spans="1:15" ht="15" thickBot="1">
      <c r="A9" s="88" t="str">
        <f>IF(lang=3,values!D102,IF(lang=1,values!N102,IF(lang=2,values!X102,IF(lang=4,values!AH102,"set lang!"))))</f>
        <v>3.   SCORE GLOBAL PERTINENCE</v>
      </c>
      <c r="B9" s="89"/>
      <c r="C9" s="57" t="str">
        <f>'3. Relevance'!C2</f>
        <v>A</v>
      </c>
    </row>
    <row r="10" spans="1:15" ht="15" thickBot="1">
      <c r="A10" s="88" t="str">
        <f>IF(lang=3,values!D103,IF(lang=1,values!N103,IF(lang=2,values!X103,IF(lang=4,values!AH103,"set lang!"))))</f>
        <v xml:space="preserve">4.   SCORE GLOBAL DURABILITÉ </v>
      </c>
      <c r="B10" s="89"/>
      <c r="C10" s="57" t="str">
        <f>'4. Potential sustainability'!C2</f>
        <v>A</v>
      </c>
    </row>
    <row r="11" spans="1:15" ht="15" thickBot="1">
      <c r="A11" s="88" t="str">
        <f>IF(lang=3,values!D104,IF(lang=1,values!N104,IF(lang=2,values!X104,IF(lang=4,values!AH104,"set lang!"))))</f>
        <v>5.   SCORE GLOBAL COHÉRENCE</v>
      </c>
      <c r="B11" s="89"/>
      <c r="C11" s="57" t="str">
        <f>'5. Coherence'!C2</f>
        <v>-</v>
      </c>
    </row>
    <row r="12" spans="1:15" ht="15" thickBot="1">
      <c r="A12" s="88" t="str">
        <f>IF(lang=3,values!D105,IF(lang=1,values!N105,IF(lang=2,values!X105,IF(lang=4,values!AH105,"set lang!"))))</f>
        <v>6.   SCORE GLOBAL GENRE</v>
      </c>
      <c r="B12" s="89"/>
      <c r="C12" s="57" t="str">
        <f>'6. Transversal theme of gender'!C2</f>
        <v>A</v>
      </c>
    </row>
    <row r="13" spans="1:15" ht="15" thickBot="1">
      <c r="A13" s="88" t="str">
        <f>IF(lang=3,values!D106,IF(lang=1,values!N106,IF(lang=2,values!X106,IF(lang=4,values!AH106,"set lang!"))))</f>
        <v>7.   SCORE GLOBAL ENVIRONNEMENT</v>
      </c>
      <c r="B13" s="89"/>
      <c r="C13" s="57" t="str">
        <f>'7. Transv. theme of environment'!C2</f>
        <v>A</v>
      </c>
    </row>
  </sheetData>
  <sheetProtection algorithmName="SHA-512" hashValue="VLq83dkh8Tam90R0WMYgfThPC+FBltZWyify0IlXgSZQyuwfjmJnWNo9LU/6L/uOR6ku2YaDO330Rajeiau7Fw==" saltValue="W+KhHFX/3ViunqkS3TPrpA==" spinCount="100000" sheet="1" objects="1" scenarios="1" selectLockedCells="1"/>
  <mergeCells count="8">
    <mergeCell ref="A11:B11"/>
    <mergeCell ref="A12:B12"/>
    <mergeCell ref="A13:B13"/>
    <mergeCell ref="A5:B5"/>
    <mergeCell ref="A7:B7"/>
    <mergeCell ref="A8:B8"/>
    <mergeCell ref="A9:B9"/>
    <mergeCell ref="A10:B10"/>
  </mergeCells>
  <conditionalFormatting sqref="A7:C7">
    <cfRule type="expression" dxfId="131" priority="29">
      <formula>$C$7="D"</formula>
    </cfRule>
    <cfRule type="expression" dxfId="130" priority="30">
      <formula>$C$7="C"</formula>
    </cfRule>
    <cfRule type="expression" dxfId="129" priority="31">
      <formula>$C$7="B"</formula>
    </cfRule>
    <cfRule type="expression" dxfId="128" priority="32">
      <formula>$C$7="A"</formula>
    </cfRule>
  </conditionalFormatting>
  <conditionalFormatting sqref="A8:C8">
    <cfRule type="expression" dxfId="127" priority="25">
      <formula>$C$8="D"</formula>
    </cfRule>
    <cfRule type="expression" dxfId="126" priority="26">
      <formula>$C$8="C"</formula>
    </cfRule>
    <cfRule type="expression" dxfId="125" priority="27">
      <formula>$C$8="B"</formula>
    </cfRule>
    <cfRule type="expression" dxfId="124" priority="28">
      <formula>$C$8="A"</formula>
    </cfRule>
  </conditionalFormatting>
  <conditionalFormatting sqref="A9:C9">
    <cfRule type="expression" dxfId="123" priority="21">
      <formula>$C$9="D"</formula>
    </cfRule>
    <cfRule type="expression" dxfId="122" priority="22">
      <formula>$C$9="C"</formula>
    </cfRule>
    <cfRule type="expression" dxfId="121" priority="23">
      <formula>$C$9="B"</formula>
    </cfRule>
    <cfRule type="expression" dxfId="120" priority="24">
      <formula>$C$9="A"</formula>
    </cfRule>
  </conditionalFormatting>
  <conditionalFormatting sqref="A10:C10">
    <cfRule type="expression" dxfId="119" priority="17">
      <formula>$C$10="D"</formula>
    </cfRule>
    <cfRule type="expression" dxfId="118" priority="18">
      <formula>$C$10="C"</formula>
    </cfRule>
    <cfRule type="expression" dxfId="117" priority="19">
      <formula>$C$10="B"</formula>
    </cfRule>
    <cfRule type="expression" dxfId="116" priority="20">
      <formula>$C$10="A"</formula>
    </cfRule>
  </conditionalFormatting>
  <conditionalFormatting sqref="A11:C11">
    <cfRule type="expression" dxfId="115" priority="9">
      <formula>$C$11="D"</formula>
    </cfRule>
    <cfRule type="expression" dxfId="114" priority="10">
      <formula>$C$11="C"</formula>
    </cfRule>
    <cfRule type="expression" dxfId="113" priority="11">
      <formula>$C$11="B"</formula>
    </cfRule>
    <cfRule type="expression" dxfId="112" priority="12">
      <formula>$C$11="A"</formula>
    </cfRule>
  </conditionalFormatting>
  <conditionalFormatting sqref="A12:C12">
    <cfRule type="expression" dxfId="111" priority="5">
      <formula>$C$12="D"</formula>
    </cfRule>
    <cfRule type="expression" dxfId="110" priority="6">
      <formula>$C$12="C"</formula>
    </cfRule>
    <cfRule type="expression" dxfId="109" priority="7">
      <formula>$C$12="B"</formula>
    </cfRule>
    <cfRule type="expression" dxfId="108" priority="8">
      <formula>$C$12="A"</formula>
    </cfRule>
  </conditionalFormatting>
  <conditionalFormatting sqref="A13:C13">
    <cfRule type="expression" dxfId="107" priority="1">
      <formula>$C$13="D"</formula>
    </cfRule>
    <cfRule type="expression" dxfId="106" priority="2">
      <formula>$C$13="C"</formula>
    </cfRule>
    <cfRule type="expression" dxfId="105" priority="3">
      <formula>$C$13="B"</formula>
    </cfRule>
    <cfRule type="expression" dxfId="104" priority="4">
      <formula>$C$13="A"</formula>
    </cfRule>
  </conditionalFormatting>
  <pageMargins left="0.70866141732283472" right="0.70866141732283472" top="0.74803149606299213" bottom="0.74803149606299213" header="0.31496062992125984" footer="0.31496062992125984"/>
  <pageSetup paperSize="9" scale="48" fitToHeight="0" orientation="portrait" r:id="rId1"/>
  <headerFooter>
    <oddHeader xml:space="preserve">&amp;C&amp;"-,Italic"ACTOR: 
LAND: </oddHeader>
    <evenHeader xml:space="preserve">&amp;C&amp;"-,Italic"ACTOR: 
LAND: </evenHeader>
    <firstHeader xml:space="preserve">&amp;C&amp;"-,Italic"ACTOR: 
LAND: </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fitToPage="1"/>
  </sheetPr>
  <dimension ref="A1:C18"/>
  <sheetViews>
    <sheetView zoomScale="90" zoomScaleNormal="90" workbookViewId="0">
      <selection activeCell="A17" sqref="A17:B17"/>
    </sheetView>
  </sheetViews>
  <sheetFormatPr baseColWidth="10" defaultColWidth="9.26953125" defaultRowHeight="14.5"/>
  <cols>
    <col min="1" max="1" width="7.54296875" style="19" customWidth="1"/>
    <col min="2" max="2" width="105.26953125" style="19" customWidth="1"/>
    <col min="3" max="3" width="11.453125" style="24" customWidth="1"/>
    <col min="4" max="4" width="9.26953125" customWidth="1"/>
  </cols>
  <sheetData>
    <row r="1" spans="1:3" ht="30" customHeight="1" thickBot="1">
      <c r="A1" s="88" t="str">
        <f>IF(lang=3,values!D184,IF(lang=1,values!N184,IF(lang=2,values!X184,IF(lang=4,values!AH184,"set lang!"))))</f>
        <v>1. EFFICIENCE DE LA MISE EN ŒUVRE JUSQU'À CE JOUR : la mesure dans laquelle les ressources de l'intervention (fonds, expertise, temps, etc.) ont été converties en outputs de manière efficiente et dans les délais impartis.</v>
      </c>
      <c r="B1" s="96"/>
      <c r="C1" s="20" t="str">
        <f>IF(lang=3,values!D244,IF(lang=1,values!N244,IF(lang=2,values!X244,IF(lang=4,values!AH244,"set lang!"))))</f>
        <v>SCORE</v>
      </c>
    </row>
    <row r="2" spans="1:3" ht="15.75" customHeight="1" thickBot="1">
      <c r="A2" s="88" t="str">
        <f>IF(lang=3,values!D185,IF(lang=1,values!N185,IF(lang=2,values!X185,IF(lang=4,values!AH185,"set lang!"))))</f>
        <v>SCORE GLOBAL EFFICIENCE</v>
      </c>
      <c r="B2" s="96"/>
      <c r="C2" s="58" t="str">
        <f>IF(CO_van_actor="",VLOOKUP(Introduction!$C$1,'Overall score'!$D$4:$E$7,2,FALSE),IF(COUNTIF(C$4:C$18,"-")&gt;0,"-",IF(COUNTIF(C$4:C$18,"D")&gt;0,"D",IF(COUNTIF(C$4:C$18,"C")&gt;0,"C",IF(COUNTIF(C$4:C$18,"B")&gt;1,"B","A")))))</f>
        <v>A</v>
      </c>
    </row>
    <row r="3" spans="1:3" ht="92.25" customHeight="1" thickBot="1">
      <c r="A3" s="97" t="str">
        <f>IF(lang=3,values!D186,IF(lang=1,values!N186,IF(lang=2,values!X186,IF(lang=4,values!AH186,"set lang!"))))</f>
        <v>Interprétation du critère de l'efficience : L'efficience est traitée ici de deux manières : 
1) Le rapport inputs/outputs : les ressources utilisées offrent le meilleur rapport "coût-bénéfice" pour atteindre les outputs prédéfinis. Pour les coûts, il est fait référence au budget tel qu'approuvé par la DGD. 
2) La ponctualité de l'obtention des outputs : les activités se déroulent comme prévu et les outputs seront atteints dans les délais impartis.
Le choix de l'approche n'est pas apprécié ici. Cet aspect est évalué sous le critère de la pertinence.</v>
      </c>
      <c r="B3" s="98"/>
      <c r="C3" s="59" t="str">
        <f>IF(CO_van_actor="",VLOOKUP(Introduction!$C$1,'Overall score'!$D$4:$J$7,7,FALSE),"")</f>
        <v/>
      </c>
    </row>
    <row r="4" spans="1:3" ht="15.75" customHeight="1" thickBot="1">
      <c r="A4" s="92" t="str">
        <f>IF(lang=3,values!D187,IF(lang=1,values!N187,IF(lang=2,values!X187,IF(lang=4,values!AH187,"set lang!"))))</f>
        <v>1.1 Dans quelle mesure les inputs sont-ils gérés de manière efficiente en termes de coûts ?</v>
      </c>
      <c r="B4" s="93"/>
      <c r="C4" s="1" t="s">
        <v>8</v>
      </c>
    </row>
    <row r="5" spans="1:3" ht="43.5" customHeight="1">
      <c r="A5" s="22" t="s">
        <v>8</v>
      </c>
      <c r="B5" s="23" t="str">
        <f>IF(lang=3,values!D218,IF(lang=1,values!N218,IF(lang=2,values!X218,IF(lang=4,values!AH218,"set lang!"))))</f>
        <v xml:space="preserve">Les outputs seront obtenus avec la combinaison la plus avantageuse d'inputs (comme prévu dans le budget approuvé par la DGD). 
Interprétation du rapport final : les outputs ont été obtenus avec la combinaison la plus avantageuse d'inputs (comme prévu dans le budget approuvé par la DGD). </v>
      </c>
    </row>
    <row r="6" spans="1:3" ht="77.25" customHeight="1">
      <c r="A6" s="25" t="s">
        <v>9</v>
      </c>
      <c r="B6" s="26" t="str">
        <f>IF(lang=3,values!D219,IF(lang=1,values!N219,IF(lang=2,values!X219,IF(lang=4,values!AH219,"set lang!"))))</f>
        <v xml:space="preserve">De petits changements concernant les inputs déployés peuvent encore optimiser davantage le processus et permettre d'obtenir un rapport "coût-bénéfice" encore meilleur (par rapport au budget prévu et approuvé par la DGD). Ces ajustements sont réalisés dans le cadre de l'intervention.
Interprétation du rapport final : de petits changements concernant les inputs utilisés ont permis d'optimiser le processus. La plupart des ajustements ont été effectués dans le cadre de l'intervention. Les leçons tirées doivent servir à des interventions analogues à l'avenir.   </v>
      </c>
    </row>
    <row r="7" spans="1:3" ht="67.5" customHeight="1">
      <c r="A7" s="25" t="s">
        <v>10</v>
      </c>
      <c r="B7" s="27" t="str">
        <f>IF(lang=3,values!D220,IF(lang=1,values!N220,IF(lang=2,values!X220,IF(lang=4,values!AH220,"set lang!"))))</f>
        <v xml:space="preserve">Des ajustements majeurs doivent être effectués pour assurer le rapport coût-efficience des inputs déployés, comme prévu dans le budget approuvé par la DGD.  De tels ajustements sont possibles mais nécessitent une attention immédiate.
Interprétation du rapport final : des ajustements majeurs ont dû être effectués pour assurer le rapport coût-efficience des inputs déployés, comme prévu dans le budget approuvé par la DGD. Les leçons tirées doivent servir à des interventions analogues à l'avenir.  </v>
      </c>
    </row>
    <row r="8" spans="1:3" ht="63.75" customHeight="1" thickBot="1">
      <c r="A8" s="28" t="s">
        <v>11</v>
      </c>
      <c r="B8" s="29" t="str">
        <f>IF(lang=3,values!D221,IF(lang=1,values!N221,IF(lang=2,values!X221,IF(lang=4,values!AH221,"set lang!"))))</f>
        <v xml:space="preserve">Le rapport coût-efficience des inputs déployés est critique et conduira au fait que les outputs prédéfinis ne peuvent plus être atteints avec les ressources prévues. Une nouvelle estimation complète est nécessaire afin de déterminer si les outputs peuvent encore être atteints.
Interprétation du rapport final : le rapport coût-efficience des inputs déployés était critique et a conduit au fait que les outputs prédéfinis ne pouvaient plus être atteints avec les ressources prévues. Une réflexion de fond quant à des interventions analogues à l'avenir s'impose. </v>
      </c>
    </row>
    <row r="9" spans="1:3" ht="15" thickBot="1">
      <c r="A9" s="92" t="str">
        <f>IF(lang=3,values!D192,IF(lang=1,values!N192,IF(lang=2,values!X192,IF(lang=4,values!AH192,"set lang!"))))</f>
        <v>COMMENTAIRES</v>
      </c>
      <c r="B9" s="93"/>
    </row>
    <row r="10" spans="1:3" ht="138" customHeight="1" thickBot="1">
      <c r="A10" s="99" t="s">
        <v>1328</v>
      </c>
      <c r="B10" s="95"/>
      <c r="C10" s="30"/>
    </row>
    <row r="11" spans="1:3" ht="15.75" customHeight="1" thickBot="1">
      <c r="A11" s="92" t="str">
        <f>IF(lang=3,values!D194,IF(lang=1,values!N194,IF(lang=2,values!X194,IF(lang=4,values!AH194,"set lang!"))))</f>
        <v>1.2 Dans quelle mesure les processus prévus (l'ensemble des types d'activités subsidiées) sont-ils mis en œuvre dans les délais impartis ?</v>
      </c>
      <c r="B11" s="93"/>
      <c r="C11" s="2" t="s">
        <v>8</v>
      </c>
    </row>
    <row r="12" spans="1:3" ht="44.25" customHeight="1">
      <c r="A12" s="22" t="s">
        <v>8</v>
      </c>
      <c r="B12" s="23" t="str">
        <f>IF(lang=3,values!D225,IF(lang=1,values!N225,IF(lang=2,values!X225,IF(lang=4,values!AH225,"set lang!"))))</f>
        <v>Toutes les activités sont réalisées dans les délais impartis et conduiront à la réalisation de tous les outputs.
Interprétation du rapport final : toutes les activités ont été réalisées dans les délais impartis et ont conduit à la réalisation de tous les outputs.</v>
      </c>
      <c r="C12" s="30"/>
    </row>
    <row r="13" spans="1:3" ht="63.75" customHeight="1">
      <c r="A13" s="25" t="s">
        <v>9</v>
      </c>
      <c r="B13" s="26" t="str">
        <f>IF(lang=3,values!D226,IF(lang=1,values!N226,IF(lang=2,values!X226,IF(lang=4,values!AH226,"set lang!"))))</f>
        <v xml:space="preserve">La plupart des activités sont mises en œuvre dans les délais impartis. Certaines sont retardées, mais sans affecter la réalisation des outputs.
Interprétation du rapport final : la plupart des activités ont été mises en œuvre dans les délais impartis. Certaines ont été réalisées en retard, avec une incidence mineure sur la réalisation des outputs. Les leçons tirées doivent servir à des interventions analogues à l'avenir.  </v>
      </c>
      <c r="C13" s="30"/>
    </row>
    <row r="14" spans="1:3" ht="42.65" customHeight="1">
      <c r="A14" s="25" t="s">
        <v>10</v>
      </c>
      <c r="B14" s="26" t="str">
        <f>IF(lang=3,values!D227,IF(lang=1,values!N227,IF(lang=2,values!X227,IF(lang=4,values!AH227,"set lang!"))))</f>
        <v xml:space="preserve">Les activités ont été retardées. Des mesures correctives sont nécessaires pour obtenir les outputs escomptés.
Interprétation du rapport final : les activités accusent un retard. Malgré les mesures correctives mises en œuvre, les outputs n'ont été que partiellement atteints. Les leçons tirées doivent servir à des interventions analogues à l'avenir.    </v>
      </c>
    </row>
    <row r="15" spans="1:3" ht="100.4" customHeight="1" thickBot="1">
      <c r="A15" s="28" t="s">
        <v>11</v>
      </c>
      <c r="B15" s="29" t="str">
        <f>IF(lang=3,values!D228,IF(lang=1,values!N228,IF(lang=2,values!X228,IF(lang=4,values!AH228,"set lang!"))))</f>
        <v xml:space="preserve">Les activités ont accusé un retard important. Les outputs ne peuvent être obtenus que si des changements importants interviennent dans la planification.
Interprétation du rapport final : les activités ont accusé un retard important. Les outputs ont été insuffisamment atteints. Les mesures correctives n'ont pas eu l'effet escompté ou n'ont pas pu être mises en œuvre comme prévu. Une réflexion de fond quant à des interventions analogues à l'avenir s'impose. </v>
      </c>
    </row>
    <row r="16" spans="1:3" ht="15" thickBot="1">
      <c r="A16" s="92" t="str">
        <f>IF(lang=3,values!D199,IF(lang=1,values!N199,IF(lang=2,values!X199,IF(lang=4,values!AH199,"set lang!"))))</f>
        <v>COMMENTAIRES</v>
      </c>
      <c r="B16" s="93"/>
    </row>
    <row r="17" spans="1:3" ht="131.15" customHeight="1" thickBot="1">
      <c r="A17" s="94" t="s">
        <v>1329</v>
      </c>
      <c r="B17" s="95"/>
      <c r="C17" s="31"/>
    </row>
    <row r="18" spans="1:3" ht="15.5">
      <c r="C18" s="31"/>
    </row>
  </sheetData>
  <sheetProtection algorithmName="SHA-512" hashValue="10CVFyH4VnJSkMA+nJ5pG+cxgvgDKjcemFeaprSBQssyGCojVX7YW33/bd3AlzN32CU3j2GfUyWQcvys51509w==" saltValue="408ufTTgg8lRp//kWzUx1g==" spinCount="100000" sheet="1" objects="1" scenarios="1" formatCells="0" formatRows="0" selectLockedCells="1"/>
  <mergeCells count="9">
    <mergeCell ref="A11:B11"/>
    <mergeCell ref="A16:B16"/>
    <mergeCell ref="A17:B17"/>
    <mergeCell ref="A1:B1"/>
    <mergeCell ref="A2:B2"/>
    <mergeCell ref="A3:B3"/>
    <mergeCell ref="A4:B4"/>
    <mergeCell ref="A9:B9"/>
    <mergeCell ref="A10:B10"/>
  </mergeCells>
  <conditionalFormatting sqref="A5:B5">
    <cfRule type="expression" dxfId="103" priority="15">
      <formula>$C$4="A"</formula>
    </cfRule>
  </conditionalFormatting>
  <conditionalFormatting sqref="A6:B6">
    <cfRule type="expression" dxfId="102" priority="14">
      <formula>$C$4="B"</formula>
    </cfRule>
  </conditionalFormatting>
  <conditionalFormatting sqref="A7:B7">
    <cfRule type="expression" dxfId="101" priority="13">
      <formula>$C$4="C"</formula>
    </cfRule>
  </conditionalFormatting>
  <conditionalFormatting sqref="A8:B8">
    <cfRule type="expression" dxfId="100" priority="12">
      <formula>$C$4="D"</formula>
    </cfRule>
  </conditionalFormatting>
  <conditionalFormatting sqref="A12:B12">
    <cfRule type="expression" dxfId="99" priority="76">
      <formula>$C$11="A"</formula>
    </cfRule>
  </conditionalFormatting>
  <conditionalFormatting sqref="A13:B13">
    <cfRule type="expression" dxfId="98" priority="77">
      <formula>$C$11="B"</formula>
    </cfRule>
  </conditionalFormatting>
  <conditionalFormatting sqref="A14:B14">
    <cfRule type="expression" dxfId="97" priority="78">
      <formula>$C$11="C"</formula>
    </cfRule>
  </conditionalFormatting>
  <conditionalFormatting sqref="A15:B15">
    <cfRule type="expression" dxfId="96" priority="79">
      <formula>$C$11="D"</formula>
    </cfRule>
  </conditionalFormatting>
  <conditionalFormatting sqref="C2 C4 C11">
    <cfRule type="cellIs" dxfId="95" priority="37" operator="equal">
      <formula>"-"</formula>
    </cfRule>
    <cfRule type="cellIs" dxfId="94" priority="38" operator="equal">
      <formula>"D"</formula>
    </cfRule>
    <cfRule type="cellIs" dxfId="93" priority="39" operator="equal">
      <formula>"C"</formula>
    </cfRule>
    <cfRule type="cellIs" dxfId="92" priority="40" operator="equal">
      <formula>"B"</formula>
    </cfRule>
    <cfRule type="cellIs" dxfId="91" priority="41" operator="equal">
      <formula>"A"</formula>
    </cfRule>
  </conditionalFormatting>
  <dataValidations count="2">
    <dataValidation type="list" allowBlank="1" showInputMessage="1" showErrorMessage="1" sqref="C4 C10:C13" xr:uid="{00000000-0002-0000-0400-000000000000}">
      <formula1>poss_scores</formula1>
    </dataValidation>
    <dataValidation allowBlank="1" showInputMessage="1" showErrorMessage="1" promptTitle="Text length" prompt="Max 3.200 caracters (1 Word page)" sqref="A10:B10 A17:B17" xr:uid="{00000000-0002-0000-0400-000001000000}"/>
  </dataValidations>
  <pageMargins left="0.7" right="0.7" top="0.75" bottom="0.75" header="0.3" footer="0.3"/>
  <pageSetup paperSize="9" scale="51" fitToHeight="0" orientation="portrait" r:id="rId1"/>
  <headerFooter>
    <oddHeader>&amp;C&amp;"-,Italic"ACTOR : 
LAND:</oddHeader>
    <evenHeader>&amp;C&amp;"-,Italic"ACTOR : 
LAND:</evenHeader>
    <firstHeader>&amp;C&amp;"-,Italic"ACTOR : 
LAND:</firstHeader>
  </headerFooter>
  <extLst>
    <ext xmlns:x14="http://schemas.microsoft.com/office/spreadsheetml/2009/9/main" uri="{78C0D931-6437-407d-A8EE-F0AAD7539E65}">
      <x14:conditionalFormattings>
        <x14:conditionalFormatting xmlns:xm="http://schemas.microsoft.com/office/excel/2006/main">
          <x14:cfRule type="expression" priority="1" id="{98ABCA8C-23C5-4FD4-8D6C-82B7E1548443}">
            <xm:f>ISBLANK('Overall score'!$B$3)</xm:f>
            <x14:dxf>
              <fill>
                <patternFill>
                  <bgColor rgb="FFFFFF00"/>
                </patternFill>
              </fill>
            </x14:dxf>
          </x14:cfRule>
          <xm:sqref>C2:H3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2000000}">
          <x14:formula1>
            <xm:f>'https://diplonet.diplomatie.be/Users/broeca/AppData/Local/Microsoft/Windows/Temporary Internet Files/Content.Outlook/M15P45FN/[2019 Performantiemeetsysteem (2).xlsx]Sheet3'!#REF!</xm:f>
          </x14:formula1>
          <xm:sqref>C14:C15 C5:C8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pageSetUpPr fitToPage="1"/>
  </sheetPr>
  <dimension ref="A1:C18"/>
  <sheetViews>
    <sheetView topLeftCell="A14" workbookViewId="0">
      <selection activeCell="A17" sqref="A17:B17"/>
    </sheetView>
  </sheetViews>
  <sheetFormatPr baseColWidth="10" defaultColWidth="9.26953125" defaultRowHeight="14.5"/>
  <cols>
    <col min="1" max="1" width="7.54296875" style="19" customWidth="1"/>
    <col min="2" max="2" width="105.26953125" style="19" customWidth="1"/>
    <col min="3" max="3" width="12.26953125" style="24" customWidth="1"/>
    <col min="4" max="4" width="9.26953125" customWidth="1"/>
  </cols>
  <sheetData>
    <row r="1" spans="1:3" ht="30" customHeight="1" thickBot="1">
      <c r="A1" s="88" t="str">
        <f>IF(lang=3,values!D274,IF(lang=1,values!N274,IF(lang=2,values!X274,IF(lang=4,values!AH274,"set lang!"))))</f>
        <v>2. EFFICACITÉ : la mesure dans laquelle l'objectif spécifique (outcome) a été atteint, comme prévu à la fin de l'année N</v>
      </c>
      <c r="B1" s="89"/>
      <c r="C1" s="20" t="str">
        <f>IF(lang=3,values!D334,IF(lang=1,values!N334,IF(lang=2,values!X334,IF(lang=4,values!AH334,"set lang!"))))</f>
        <v>SCORE</v>
      </c>
    </row>
    <row r="2" spans="1:3" ht="15.75" customHeight="1" thickBot="1">
      <c r="A2" s="88" t="str">
        <f>IF(lang=3,values!D275,IF(lang=1,values!N275,IF(lang=2,values!X275,IF(lang=4,values!AH275,"set lang!"))))</f>
        <v>SCORE GLOBAL EFFICACITÉ</v>
      </c>
      <c r="B2" s="89"/>
      <c r="C2" s="21" t="str">
        <f>IF(COUNTIF(C$4:C$18,"-")&gt;0,"-",IF(COUNTIF(C$4:C$18,"D")&gt;0,"D",IF(COUNTIF(C$4:C$18,"C")&gt;0,"C",IF(COUNTIF(C$4:C$18,"B")&gt;1,"B","A"))))</f>
        <v>A</v>
      </c>
    </row>
    <row r="3" spans="1:3" ht="99" customHeight="1" thickBot="1">
      <c r="A3" s="97" t="str">
        <f>IF(lang=3,values!D276,IF(lang=1,values!N276,IF(lang=2,values!X276,IF(lang=4,values!AH276,"set lang!"))))</f>
        <v>Interprétation du critère d'efficacité : 
L'efficacité consiste à atteindre l'objectif spécifique (= outcome) et se situe au niveau des bénéficiaires. Le niveau de réalisation des outputs est évalué dans ce cadre, car il est considéré comme une condition préalable à la réalisation des outcomes. Il s'agit de l'exhaustivité et de la qualité des outputs fournis. La qualité fait référence à la satisfaction des besoins des bénéficiaires.
Cela signifie également, par exemple, que les bénéficiaires ont accès aux outputs et qu'ils sont susceptibles d'en faire usage.</v>
      </c>
      <c r="B3" s="101"/>
      <c r="C3" s="32"/>
    </row>
    <row r="4" spans="1:3" ht="15" thickBot="1">
      <c r="A4" s="92" t="str">
        <f>IF(lang=3,values!D277,IF(lang=1,values!N277,IF(lang=2,values!X277,IF(lang=4,values!AH277,"set lang!"))))</f>
        <v>2.1 Dans quelle mesure les outputs sont-ils atteints et de bonne qualité ?</v>
      </c>
      <c r="B4" s="100"/>
      <c r="C4" s="1" t="s">
        <v>8</v>
      </c>
    </row>
    <row r="5" spans="1:3" ht="35.25" customHeight="1">
      <c r="A5" s="22" t="s">
        <v>8</v>
      </c>
      <c r="B5" s="23" t="str">
        <f>IF(lang=3,values!D308,IF(lang=1,values!N308,IF(lang=2,values!X308,IF(lang=4,values!AH308,"set lang!"))))</f>
        <v>Tous les outputs ont été ou sont susceptibles d'être atteints comme prévu et sont de bonne qualité._x000D_
Interprétation du rapport final : tous les outputs ont été atteints comme prévu et sont de bonne qualité.</v>
      </c>
    </row>
    <row r="6" spans="1:3" ht="68.900000000000006" customHeight="1">
      <c r="A6" s="25" t="s">
        <v>9</v>
      </c>
      <c r="B6" s="26" t="str">
        <f>IF(lang=3,values!D309,IF(lang=1,values!N309,IF(lang=2,values!X309,IF(lang=4,values!AH309,"set lang!"))))</f>
        <v xml:space="preserve">Certains ajustements sont nécessaires pour garantir que les outputs prévus seront atteints et de bonne qualité. Ces ajustements sont minimes et seront réalisés dans le cadre de l'intervention._x000D_
Interprétation du rapport final : la plupart des outputs ont été atteints. Certains ajustements se sont avérés nécessaires. Tout n'a pas été mis en œuvre comme prévu. Toutefois, les outputs non effectués n'ont pas constitué un obstacle insurmontable à la réalisation de l'objectif spécifique. Les leçons tirées doivent servir à des interventions analogues à l'avenir.      </v>
      </c>
    </row>
    <row r="7" spans="1:3" ht="105.75" customHeight="1">
      <c r="A7" s="25" t="s">
        <v>10</v>
      </c>
      <c r="B7" s="26" t="str">
        <f>IF(lang=3,values!D310,IF(lang=1,values!N310,IF(lang=2,values!X310,IF(lang=4,values!AH310,"set lang!"))))</f>
        <v>Certains outputs ne sont/seront pas fournis comme prévu ou ne seront pas de bonne qualité. De ce fait, l'objectif spécifique ne sera que partiellement atteint. Des ajustements sont nécessaires._x000D_
Interprétation du rapport final : un certain nombre d'outputs n'ont pas été atteints ou ne sont pas de bonne qualité. Les mesures correctives n'ont pas eu l'effet escompté ou n'ont pas pu être mises en œuvre comme prévu. Les leçons tirées doivent servir à des interventions analogues à l'avenir.</v>
      </c>
    </row>
    <row r="8" spans="1:3" ht="92.9" customHeight="1" thickBot="1">
      <c r="A8" s="28" t="s">
        <v>11</v>
      </c>
      <c r="B8" s="29" t="str">
        <f>IF(lang=3,values!D311,IF(lang=1,values!N311,IF(lang=2,values!X311,IF(lang=4,values!AH311,"set lang!"))))</f>
        <v xml:space="preserve">La qualité et la réalisation de la majorité des outputs comportent ou risquent de comporter de graves lacunes. Cela aura pour conséquence que l'objectif spécifique ne sera pas atteint. Des ajustements majeurs sont nécessaires.
Interprétation du rapport final : la plupart des outputs n'ont pas été atteints ou sont de mauvaise qualité. Les mesures correctives n'ont pas eu l'effet escompté ou n'ont pas pu être mises en œuvre comme prévu. Une réflexion de fond quant à des interventions similaires à l'avenir s'impose. </v>
      </c>
    </row>
    <row r="9" spans="1:3" ht="15" thickBot="1">
      <c r="A9" s="92" t="str">
        <f>IF(lang=3,values!D282,IF(lang=1,values!N282,IF(lang=2,values!X282,IF(lang=4,values!AH282,"set lang!"))))</f>
        <v>COMMENTS</v>
      </c>
      <c r="B9" s="93"/>
    </row>
    <row r="10" spans="1:3" ht="56.25" customHeight="1" thickBot="1">
      <c r="A10" s="94" t="s">
        <v>1337</v>
      </c>
      <c r="B10" s="95"/>
      <c r="C10" s="30"/>
    </row>
    <row r="11" spans="1:3" ht="26.9" customHeight="1" thickBot="1">
      <c r="A11" s="92" t="str">
        <f>IF(lang=3,values!D284,IF(lang=1,values!N284,IF(lang=2,values!X284,IF(lang=4,values!AH284,"set lang!"))))</f>
        <v xml:space="preserve">2.2 Quelle est la probabilité de réalisation de l'objectif spécifique si la mise en œuvre se déroule comme aujourd'hui ?  </v>
      </c>
      <c r="B11" s="100"/>
      <c r="C11" s="2" t="s">
        <v>8</v>
      </c>
    </row>
    <row r="12" spans="1:3" ht="70.5" customHeight="1">
      <c r="A12" s="22" t="s">
        <v>8</v>
      </c>
      <c r="B12" s="23" t="str">
        <f>IF(lang=3,values!D315,IF(lang=1,values!N315,IF(lang=2,values!X315,IF(lang=4,values!AH315,"set lang!"))))</f>
        <v>La réalisation complète de l'objectif spécifique sur les plans de la qualité et de la portée est probable. Les effets négatifs de l'intervention (le cas échéant) ont été atténués._x000D_
Interprétation du rapport final : l'objectif spécifique a été (presque) pleinement atteint sur les plans de la qualité et de la portée. Les effets négatifs de l'intervention (le cas échéant) ont été atténués.</v>
      </c>
      <c r="C12" s="30"/>
    </row>
    <row r="13" spans="1:3" ht="66.650000000000006" customHeight="1">
      <c r="A13" s="25" t="s">
        <v>9</v>
      </c>
      <c r="B13" s="26" t="str">
        <f>IF(lang=3,values!D316,IF(lang=1,values!N316,IF(lang=2,values!X316,IF(lang=4,values!AH316,"set lang!"))))</f>
        <v xml:space="preserve">L'objectif spécifique sera atteint avec quelques restrictions mineures sur les plans de la qualité et/ou de la portée ; les effets négatifs (le cas échéant) n'ont pas causé de dommages importants.
Interprétation du rapport final : l'objectif spécifique a été largement atteint. Des restrictions mineures existent sur les plans de la qualité et/ou de la portée ; les effets négatifs (le cas échéant) n'ont pas causé de dommages importants. Les leçons tirées doivent servir à des interventions analogues à l'avenir. </v>
      </c>
      <c r="C13" s="30"/>
    </row>
    <row r="14" spans="1:3" ht="64.5" customHeight="1">
      <c r="A14" s="25" t="s">
        <v>10</v>
      </c>
      <c r="B14" s="26" t="str">
        <f>IF(lang=3,values!D317,IF(lang=1,values!N317,IF(lang=2,values!X317,IF(lang=4,values!AH317,"set lang!"))))</f>
        <v xml:space="preserve">L'objectif spécifique ne sera que partiellement atteint. Des mesures correctives doivent être prises pour améliorer la probabilité d'atteindre l'objectif spécifique.
Interprétation du rapport final : l'objectif spécifique n'a été que partiellement atteint. Les mesures correctives n'ont pas eu l'effet escompté ou n'ont pas pu être mises en œuvre comme prévu. Les leçons tirées doivent servir à des interventions analogues à l'avenir.  </v>
      </c>
    </row>
    <row r="15" spans="1:3" ht="61.5" customHeight="1" thickBot="1">
      <c r="A15" s="28" t="s">
        <v>11</v>
      </c>
      <c r="B15" s="29" t="str">
        <f>IF(lang=3,values!D318,IF(lang=1,values!N318,IF(lang=2,values!X318,IF(lang=4,values!AH318,"set lang!"))))</f>
        <v>L'intervention n'atteindra pas son objectif si des mesures fondamentales et importantes ne sont pas prises.
Interprétation du rapport final : l'intervention n'a pas atteint son objectif spécifique. Les mesures correctives n'ont pas eu l'effet escompté ou n'ont pas pu être mises en œuvre comme prévu. Une réflexion de fond quant à des interventions analogues à l'avenir s'impose.</v>
      </c>
    </row>
    <row r="16" spans="1:3" ht="15" thickBot="1">
      <c r="A16" s="92" t="str">
        <f>IF(lang=3,values!D289,IF(lang=1,values!N289,IF(lang=2,values!X289,IF(lang=4,values!AH289,"set lang!"))))</f>
        <v>COMMENTAIRES</v>
      </c>
      <c r="B16" s="93"/>
    </row>
    <row r="17" spans="1:3" ht="65.150000000000006" customHeight="1" thickBot="1">
      <c r="A17" s="94" t="s">
        <v>1338</v>
      </c>
      <c r="B17" s="95"/>
      <c r="C17" s="31"/>
    </row>
    <row r="18" spans="1:3" ht="15.5">
      <c r="C18" s="31"/>
    </row>
  </sheetData>
  <sheetProtection algorithmName="SHA-512" hashValue="WPYVm+OBmUbMNKB18n3uhE0y/JgabSQmH3CpoozkWTE5a0iVdaR8vCaq7baf4MqhuLpL9QKpMH7CBsn8A3osUQ==" saltValue="6/nuMjQNgGeZIcZvbQH5AQ==" spinCount="100000" sheet="1" objects="1" scenarios="1" formatCells="0" formatRows="0" selectLockedCells="1"/>
  <mergeCells count="9">
    <mergeCell ref="A11:B11"/>
    <mergeCell ref="A16:B16"/>
    <mergeCell ref="A17:B17"/>
    <mergeCell ref="A1:B1"/>
    <mergeCell ref="A2:B2"/>
    <mergeCell ref="A3:B3"/>
    <mergeCell ref="A4:B4"/>
    <mergeCell ref="A9:B9"/>
    <mergeCell ref="A10:B10"/>
  </mergeCells>
  <conditionalFormatting sqref="A5:B5">
    <cfRule type="expression" dxfId="89" priority="12">
      <formula>$C$4="A"</formula>
    </cfRule>
  </conditionalFormatting>
  <conditionalFormatting sqref="A6:B6">
    <cfRule type="expression" dxfId="88" priority="11">
      <formula>$C$4="B"</formula>
    </cfRule>
  </conditionalFormatting>
  <conditionalFormatting sqref="A7:B7">
    <cfRule type="expression" dxfId="87" priority="10">
      <formula>$C$4="C"</formula>
    </cfRule>
  </conditionalFormatting>
  <conditionalFormatting sqref="A8:B8">
    <cfRule type="expression" dxfId="86" priority="9">
      <formula>$C$4="D"</formula>
    </cfRule>
  </conditionalFormatting>
  <conditionalFormatting sqref="A10:B10">
    <cfRule type="expression" dxfId="85" priority="3">
      <formula>$C$7="D"</formula>
    </cfRule>
    <cfRule type="expression" dxfId="84" priority="4">
      <formula>$C$7="C"</formula>
    </cfRule>
  </conditionalFormatting>
  <conditionalFormatting sqref="A12:B12">
    <cfRule type="expression" dxfId="83" priority="91">
      <formula>$C$11="A"</formula>
    </cfRule>
  </conditionalFormatting>
  <conditionalFormatting sqref="A13:B13">
    <cfRule type="expression" dxfId="82" priority="92">
      <formula>$C$11="B"</formula>
    </cfRule>
  </conditionalFormatting>
  <conditionalFormatting sqref="A14:B14">
    <cfRule type="expression" dxfId="81" priority="93">
      <formula>$C$11="C"</formula>
    </cfRule>
  </conditionalFormatting>
  <conditionalFormatting sqref="A15:B15">
    <cfRule type="expression" dxfId="80" priority="94">
      <formula>$C$11="D"</formula>
    </cfRule>
  </conditionalFormatting>
  <conditionalFormatting sqref="A17:B17">
    <cfRule type="expression" dxfId="79" priority="1">
      <formula>$C$7="D"</formula>
    </cfRule>
    <cfRule type="expression" dxfId="78" priority="2">
      <formula>$C$7="C"</formula>
    </cfRule>
  </conditionalFormatting>
  <conditionalFormatting sqref="C2 C4:C8 C10:C13">
    <cfRule type="cellIs" dxfId="77" priority="32" operator="equal">
      <formula>"-"</formula>
    </cfRule>
    <cfRule type="cellIs" dxfId="76" priority="36" operator="equal">
      <formula>"A"</formula>
    </cfRule>
  </conditionalFormatting>
  <conditionalFormatting sqref="C2 C4:C8">
    <cfRule type="cellIs" dxfId="75" priority="33" operator="equal">
      <formula>"D"</formula>
    </cfRule>
    <cfRule type="cellIs" dxfId="74" priority="34" operator="equal">
      <formula>"C"</formula>
    </cfRule>
    <cfRule type="cellIs" dxfId="73" priority="35" operator="equal">
      <formula>"B"</formula>
    </cfRule>
  </conditionalFormatting>
  <conditionalFormatting sqref="C10:C15">
    <cfRule type="cellIs" dxfId="72" priority="28" operator="equal">
      <formula>"D"</formula>
    </cfRule>
    <cfRule type="cellIs" dxfId="71" priority="29" operator="equal">
      <formula>"C"</formula>
    </cfRule>
    <cfRule type="cellIs" dxfId="70" priority="30" operator="equal">
      <formula>"B"</formula>
    </cfRule>
  </conditionalFormatting>
  <conditionalFormatting sqref="C14:C15">
    <cfRule type="cellIs" dxfId="69" priority="27" operator="equal">
      <formula>"-"</formula>
    </cfRule>
    <cfRule type="cellIs" dxfId="68" priority="31" operator="equal">
      <formula>"A"</formula>
    </cfRule>
  </conditionalFormatting>
  <dataValidations count="2">
    <dataValidation type="list" allowBlank="1" showInputMessage="1" showErrorMessage="1" sqref="C4 C10:C13" xr:uid="{00000000-0002-0000-0500-000000000000}">
      <formula1>poss_scores</formula1>
    </dataValidation>
    <dataValidation allowBlank="1" showInputMessage="1" showErrorMessage="1" promptTitle="Text length" prompt="Max 3.200 caracters (1 Word page)" sqref="A10:B10 A17:B17" xr:uid="{00000000-0002-0000-0500-000001000000}"/>
  </dataValidations>
  <pageMargins left="0.7" right="0.7" top="0.75" bottom="0.75" header="0.3" footer="0.3"/>
  <pageSetup paperSize="9" scale="71" fitToHeight="0" orientation="portrait" r:id="rId1"/>
  <headerFooter>
    <oddHeader>&amp;C&amp;"-,Italic"ACTOR : 
LAND:</oddHeader>
    <evenHeader>&amp;C&amp;"-,Italic"ACTOR : 
LAND:</evenHeader>
    <firstHeader>&amp;C&amp;"-,Italic"ACTOR : 
LAND:</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2000000}">
          <x14:formula1>
            <xm:f>'https://diplonet.diplomatie.be/Users/broeca/AppData/Local/Microsoft/Windows/Temporary Internet Files/Content.Outlook/M15P45FN/[2019 Performantiemeetsysteem - 20190321 (3).xlsx]Sheet3'!#REF!</xm:f>
          </x14:formula1>
          <xm:sqref>C5:C8 C14:C15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C13"/>
  <sheetViews>
    <sheetView topLeftCell="A7" workbookViewId="0">
      <selection activeCell="A10" sqref="A10:B10"/>
    </sheetView>
  </sheetViews>
  <sheetFormatPr baseColWidth="10" defaultColWidth="9.26953125" defaultRowHeight="14.5"/>
  <cols>
    <col min="1" max="1" width="7.54296875" style="19" customWidth="1"/>
    <col min="2" max="2" width="105.26953125" style="19" customWidth="1"/>
    <col min="3" max="3" width="13" style="24" customWidth="1"/>
    <col min="4" max="4" width="9.26953125" customWidth="1"/>
  </cols>
  <sheetData>
    <row r="1" spans="1:3" ht="21" customHeight="1" thickBot="1">
      <c r="A1" s="88" t="str">
        <f>IF(lang=3,values!D364,IF(lang=1,values!N364,IF(lang=2,values!X364,IF(lang=4,values!AH364,"set lang!"))))</f>
        <v>3. PERTINENCE : la mesure dans laquelle l'intervention répond aux priorités du public-cible, des organisations partenaires ou du donateur.</v>
      </c>
      <c r="B1" s="89"/>
      <c r="C1" s="20" t="str">
        <f>IF(lang=3,values!D424,IF(lang=1,values!N424,IF(lang=2,values!X424,IF(lang=4,values!AH424,"set lang!"))))</f>
        <v>SCORE</v>
      </c>
    </row>
    <row r="2" spans="1:3" ht="15.75" customHeight="1" thickBot="1">
      <c r="A2" s="88" t="str">
        <f>IF(lang=3,values!D365,IF(lang=1,values!N365,IF(lang=2,values!X365,IF(lang=4,values!AH365,"set lang!"))))</f>
        <v>SCORE GLOBAL PERTINENCE</v>
      </c>
      <c r="B2" s="89"/>
      <c r="C2" s="21" t="str">
        <f>C4</f>
        <v>A</v>
      </c>
    </row>
    <row r="3" spans="1:3" ht="75" customHeight="1" thickBot="1">
      <c r="A3" s="97" t="str">
        <f>IF(lang=3,values!D366,IF(lang=1,values!N366,IF(lang=2,values!X366,IF(lang=4,values!AH366,"set lang!"))))</f>
        <v>Interprétation du critère de pertinence : La pertinence, soit la mesure dans laquelle les objectifs d'une intervention en faveur du développement correspondent aux besoins des bénéficiaires et du pays, aux priorités globales et à la politique des partenaires et des donateurs, a fait l'objet d'une première évaluation lors de l’appréciation des programmes. L’interprétation de ce critère dans le suivi est donc plutôt orientée vers un contexte complexe ou changeant en raison duquel la pertinence des objectifs ou le programme de l'intervention pourraient ne plus être (entièrement) garantis et qui nécessiterait des ajustements. Parmi ces ajustements peuvent figurer une adaptation de la théorie du changement.</v>
      </c>
      <c r="B3" s="101"/>
      <c r="C3" s="19"/>
    </row>
    <row r="4" spans="1:3" ht="40.5" customHeight="1" thickBot="1">
      <c r="A4" s="102" t="str">
        <f>IF(lang=3,values!D367,IF(lang=1,values!N367,IF(lang=2,values!X367,IF(lang=4,values!AH367,"set lang!"))))</f>
        <v>3.1 Quelle est la pertinence de l'outcome, compte tenu des éventuels changements qui se sont produits au cours de l'année écoulée dans le contexte externe (pays/partenaire/etc.) ou au sein de l'organisation (dans son ensemble et/ou au niveau du pays, en matière RH, sur le plan institutionnel et/ou financier) ? Dans quelle mesure ces changements ont-ils affecté la pertinence de l'intervention et comment la situation a-t-elle été appréhendée ?</v>
      </c>
      <c r="B4" s="103"/>
      <c r="C4" s="1" t="s">
        <v>8</v>
      </c>
    </row>
    <row r="5" spans="1:3" ht="50.25" customHeight="1">
      <c r="A5" s="22" t="s">
        <v>8</v>
      </c>
      <c r="B5" s="23" t="str">
        <f>IF(lang=3,values!D398,IF(lang=1,values!N398,IF(lang=2,values!X398,IF(lang=4,values!AH398,"set lang!"))))</f>
        <v>La pertinence de l’outcome est toujours très bonne. Aucun changement ne s’est produit dans le contexte et/ou au sein de l’organisation, ou bien les changements ont été très bien anticipés.
Interprétation du rapport final : la pertinence de l'outcome a toujours été très bonne. Aucun changement ne s’est produit dans le contexte et/ou au sein de l’organisation, ou bien les changements survenus avaient été très bien anticipés.</v>
      </c>
    </row>
    <row r="6" spans="1:3" ht="110.15" customHeight="1">
      <c r="A6" s="25" t="s">
        <v>9</v>
      </c>
      <c r="B6" s="26" t="str">
        <f>IF(lang=3,values!D399,IF(lang=1,values!N399,IF(lang=2,values!X399,IF(lang=4,values!AH399,"set lang!"))))</f>
        <v>La pertinence est bonne. Des changements mineurs se sont produits dans le contexte et/ou au sein de l’organisation, avec une influence réduite sur la pertinence. Les mesures nécessaires sont prises ou planifiées dans le cadre de l’intervention pour y remédier. Grâce à ces adaptations, l’intervention répondra de nouveau grandement aux priorités des bénéficiaires, de l’organisation partenaire, du donateur… comme prévu dans le document de programmation.
Interprétation du rapport final : la pertinence a été bonne. Des changements mineurs se sont produits dans le contexte et/ou au sein de l’organisation, avec une influence réduite sur la pertinence. La plupart des mesures nécessaires ont été prises  dans le cadre de l’intervention pour y remédier. Grâce à ces adaptations, l’intervention répondait grandement aux priorités des bénéficiaires, de l’organisation partenaire, du donateur… comme prévu dans le document de programmation. Les leçons tirées doivent servir à des interventions analogues à l'avenir.</v>
      </c>
    </row>
    <row r="7" spans="1:3" ht="82.5" customHeight="1">
      <c r="A7" s="25" t="s">
        <v>10</v>
      </c>
      <c r="B7" s="26" t="str">
        <f>IF(lang=3,values!D400,IF(lang=1,values!N400,IF(lang=2,values!X400,IF(lang=4,values!AH400,"set lang!"))))</f>
        <v>L’outcome n’est pertinent qu’en partie. Un ou plusieurs changements importants se sont produits dans le contexte et/ou au sein de l’organisation. Sans ajustement, l’intervention perdra une part importante de sa pertinence pour le public-cible, les organisations partenaires et/ou le donateur.
Interprétation du rapport final : L'outcome n'a été que partiellement pertinent. Un ou plusieurs changements importants se sont produits dans le contexte et/ou au sein de l’organisation. L’intervention a perdu une part importante de sa pertinence pour le public-cible, les organisations partenaires  et/ou le donateur. Les mesures correctives n'ont eu qu'un effet partiel ou n'ont pas pu être entièrement mises en œuvre comme prévu. Les leçons tirées doivent servir à des interventions analogues à l'avenir.</v>
      </c>
    </row>
    <row r="8" spans="1:3" ht="78" customHeight="1" thickBot="1">
      <c r="A8" s="28" t="s">
        <v>11</v>
      </c>
      <c r="B8" s="33" t="str">
        <f>IF(lang=3,values!D401,IF(lang=1,values!N401,IF(lang=2,values!X401,IF(lang=4,values!AH401,"set lang!"))))</f>
        <v>La pertinence de l’outcome est menacée. Les changements dans le contexte et/ou au sein de l’organisation sont tels que l’intervention est devenue ou risque de devenir tout à fait non pertinente. Des ajustements majeurs sont nécessaires.
Interprétation du rapport final : les changements dans le contexte et/ou au sein de l’organisation ont été tels que l’intervention a perdu toute sa pertinence. L'ajustement n'a pas eu l'effet désiré ou n'a pas pu être mis en œuvre comme prévu. Une réflexion de fond quant à des interventions analogues à l'avenir s'impose.</v>
      </c>
    </row>
    <row r="9" spans="1:3" ht="15.75" customHeight="1" thickBot="1">
      <c r="A9" s="92" t="str">
        <f>IF(lang=3,values!D372,IF(lang=1,values!N372,IF(lang=2,values!X372,IF(lang=4,values!AH372,"set lang!"))))</f>
        <v>COMMENTAIRE</v>
      </c>
      <c r="B9" s="93"/>
    </row>
    <row r="10" spans="1:3" ht="100.4" customHeight="1" thickBot="1">
      <c r="A10" s="99" t="s">
        <v>1330</v>
      </c>
      <c r="B10" s="95"/>
    </row>
    <row r="12" spans="1:3" ht="15.5">
      <c r="C12" s="31"/>
    </row>
    <row r="13" spans="1:3" ht="15.5">
      <c r="C13" s="31"/>
    </row>
  </sheetData>
  <sheetProtection algorithmName="SHA-512" hashValue="exxrslhOrExpmb7KOqKT+aI/cbCrGtD8NbrX7lagb4bvvjJa9BjhMwrAUXoQ/4ZU46nHO1X3NPZvEUxG4UZ3mQ==" saltValue="/jkSVk+kGEOP0X3QzL1LFQ==" spinCount="100000" sheet="1" objects="1" scenarios="1" formatCells="0" formatRows="0" selectLockedCells="1"/>
  <mergeCells count="6">
    <mergeCell ref="A10:B10"/>
    <mergeCell ref="A1:B1"/>
    <mergeCell ref="A2:B2"/>
    <mergeCell ref="A3:B3"/>
    <mergeCell ref="A4:B4"/>
    <mergeCell ref="A9:B9"/>
  </mergeCells>
  <conditionalFormatting sqref="A5:B5">
    <cfRule type="expression" dxfId="67" priority="6">
      <formula>$C$4="A"</formula>
    </cfRule>
  </conditionalFormatting>
  <conditionalFormatting sqref="A6:B6">
    <cfRule type="expression" dxfId="66" priority="5">
      <formula>$C$4="B"</formula>
    </cfRule>
  </conditionalFormatting>
  <conditionalFormatting sqref="A7:B7">
    <cfRule type="expression" dxfId="65" priority="4">
      <formula>$C$4="C"</formula>
    </cfRule>
  </conditionalFormatting>
  <conditionalFormatting sqref="A8:B8">
    <cfRule type="expression" dxfId="64" priority="3">
      <formula>$C$4="D"</formula>
    </cfRule>
  </conditionalFormatting>
  <conditionalFormatting sqref="A10:B10">
    <cfRule type="expression" dxfId="63" priority="1">
      <formula>$C$5="D"</formula>
    </cfRule>
    <cfRule type="expression" dxfId="62" priority="2">
      <formula>$C$5="C"</formula>
    </cfRule>
  </conditionalFormatting>
  <conditionalFormatting sqref="C2 C4:C10">
    <cfRule type="cellIs" dxfId="61" priority="13" operator="equal">
      <formula>"-"</formula>
    </cfRule>
    <cfRule type="cellIs" dxfId="60" priority="14" operator="equal">
      <formula>"D"</formula>
    </cfRule>
    <cfRule type="cellIs" dxfId="59" priority="15" operator="equal">
      <formula>"C"</formula>
    </cfRule>
    <cfRule type="cellIs" dxfId="58" priority="16" operator="equal">
      <formula>"B"</formula>
    </cfRule>
    <cfRule type="cellIs" dxfId="57" priority="17" operator="equal">
      <formula>"A"</formula>
    </cfRule>
  </conditionalFormatting>
  <dataValidations count="2">
    <dataValidation type="list" allowBlank="1" showInputMessage="1" showErrorMessage="1" sqref="C4" xr:uid="{00000000-0002-0000-0600-000000000000}">
      <formula1>poss_scores</formula1>
    </dataValidation>
    <dataValidation allowBlank="1" showInputMessage="1" showErrorMessage="1" promptTitle="Text length" prompt="Max 3.200 caracters (1 Word page)" sqref="A10:B10" xr:uid="{00000000-0002-0000-0600-000001000000}"/>
  </dataValidations>
  <pageMargins left="0.7" right="0.7" top="0.75" bottom="0.75" header="0.3" footer="0.3"/>
  <pageSetup paperSize="9" scale="71" fitToHeight="0" orientation="portrait" r:id="rId1"/>
  <headerFooter>
    <oddHeader>&amp;C&amp;"-,Italic"ACTOR : 
LAND:</oddHeader>
    <evenHeader>&amp;C&amp;"-,Italic"ACTOR : 
LAND:</evenHeader>
    <firstHeader>&amp;C&amp;"-,Italic"ACTOR : 
LAND:</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2000000}">
          <x14:formula1>
            <xm:f>'https://diplonet.diplomatie.be/Users/broeca/AppData/Local/Microsoft/Windows/Temporary Internet Files/Content.Outlook/M15P45FN/[2019 Performantiemeetsysteem - 20190321.xlsx]Sheet3'!#REF!</xm:f>
          </x14:formula1>
          <xm:sqref>C5:C10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9">
    <pageSetUpPr fitToPage="1"/>
  </sheetPr>
  <dimension ref="A1:E24"/>
  <sheetViews>
    <sheetView topLeftCell="A24" zoomScaleNormal="100" workbookViewId="0">
      <selection activeCell="A24" sqref="A24:B24"/>
    </sheetView>
  </sheetViews>
  <sheetFormatPr baseColWidth="10" defaultColWidth="9.26953125" defaultRowHeight="14.5"/>
  <cols>
    <col min="1" max="1" width="7.54296875" style="19" customWidth="1"/>
    <col min="2" max="2" width="105.26953125" style="19" customWidth="1"/>
    <col min="3" max="3" width="12.26953125" style="24" customWidth="1"/>
    <col min="4" max="4" width="45.7265625" style="34" customWidth="1"/>
    <col min="5" max="5" width="49.453125" customWidth="1"/>
  </cols>
  <sheetData>
    <row r="1" spans="1:5" ht="45.75" customHeight="1" thickBot="1">
      <c r="A1" s="88" t="str">
        <f>IF(lang=3,values!D454,IF(lang=1,values!N454,IF(lang=2,values!X454,IF(lang=4,values!AH454,"set lang!"))))</f>
        <v xml:space="preserve">4. DURABILITÉ POTENTIELLE : le degré de probabilité de pérenniser et reproduire les bénéfices d’une intervention sur le long terme (au-delà de la période de l’intervention).
</v>
      </c>
      <c r="B1" s="89"/>
      <c r="C1" s="20" t="str">
        <f>IF(lang=3,values!D514,IF(lang=1,values!N514,IF(lang=2,values!X514,IF(lang=4,values!AH514,"set lang!"))))</f>
        <v>SCORE</v>
      </c>
      <c r="E1" s="35"/>
    </row>
    <row r="2" spans="1:5" ht="15.75" customHeight="1" thickBot="1">
      <c r="A2" s="88" t="str">
        <f>IF(lang=3,values!D455,IF(lang=1,values!N455,IF(lang=2,values!X455,IF(lang=4,values!AH455,"set lang!"))))</f>
        <v>SCORE GLOBAL DURABILITÉ</v>
      </c>
      <c r="B2" s="89"/>
      <c r="C2" s="21" t="str">
        <f>IF(COUNTIF(C$4:C$20,"-")&gt;0,"-",IF(COUNTIF(C$4:C$20,"D")&gt;0,"D",IF(COUNTIF(C$4:C$20,"C")&gt;0,"C",IF(COUNTIF(C$4:C$20,"B")&gt;1,"B","A"))))</f>
        <v>A</v>
      </c>
    </row>
    <row r="3" spans="1:5" ht="86.15" customHeight="1" thickBot="1">
      <c r="A3" s="97" t="str">
        <f>IF(lang=3,values!D456,IF(lang=1,values!N456,IF(lang=2,values!X456,IF(lang=4,values!AH456,"set lang!"))))</f>
        <v xml:space="preserve">Interprétation du critère de durabilité : 
Ce critère permet d'estimer le potentiel de pérennisation des bénéfices de l’intervention au-delà de la période de subvention actuelle. Pour ce faire, trois aspects de durabilité seront évalués : la durabilité financière, la durabilité sociale et la durabilité technique de la stratégie mise en œuvre.
L’aspect durabilité écologique/environnement est évalué séparément comme un critère à part entière, vu qu’il constitue un thème transversal.
Lorsque la question fait référence aux partenaires et/ou aux bénéficiaires, il convient de l'interpréter en fonction des modalités de travail et du groupe cible de l’intervention (le(s) partenaire(s) et/ou les bénéficiaires finaux). </v>
      </c>
      <c r="B3" s="101"/>
      <c r="C3" s="19"/>
    </row>
    <row r="4" spans="1:5" ht="55.5" customHeight="1" thickBot="1">
      <c r="A4" s="104" t="str">
        <f>IF(lang=3,values!D457,IF(lang=1,values!N457,IF(lang=2,values!X457,IF(lang=4,values!AH457,"set lang!"))))</f>
        <v>4.1 Quel est le potentiel de durabilité financière et, si d'application, de viabilité économique de l'intervention ? 
Pour l'Éducation à la citoyenneté mondiale (ECM), la question porte sur les méthodes, instruments et/ou outils qui ont été développés dans le cadre de l'intervention.</v>
      </c>
      <c r="B4" s="105"/>
      <c r="C4" s="1" t="s">
        <v>9</v>
      </c>
    </row>
    <row r="5" spans="1:5" ht="91.5" customHeight="1">
      <c r="A5" s="22" t="s">
        <v>8</v>
      </c>
      <c r="B5" s="36" t="str">
        <f>IF(lang=3,values!D488,IF(lang=1,values!N488,IF(lang=2,values!X488,IF(lang=4,values!AH488,"set lang!"))))</f>
        <v xml:space="preserve">Le potentiel de durabilité financière est très bon : les principaux instruments, stratégies, méthodes, et/ou outils... développés dans le cadre de l'intervention ont été conçus pour un usage au-delà de la période de l'intervention. Les éventuels coûts pour la pérennisation des bénéfices de l'intervention peuvent en grande partie être couverts. 
Interprétation du rapport final : la durabilité financière est très bonne. Les principaux instruments, stratégies, méthodes et/ou outils développés dans le cadre de l'intervention ont été conçus pour un usage au-delà de la période de l'intervention. Les éventuels coûts pour la pérennisation des bénéfices de l'intervention pourront continuer à être supportés. </v>
      </c>
    </row>
    <row r="6" spans="1:5" ht="59.15" customHeight="1">
      <c r="A6" s="25" t="s">
        <v>9</v>
      </c>
      <c r="B6" s="27" t="str">
        <f>IF(lang=3,values!D489,IF(lang=1,values!N489,IF(lang=2,values!X489,IF(lang=4,values!AH489,"set lang!"))))</f>
        <v xml:space="preserve">Il existe des risques mineurs qui peuvent avoir une influence sur la bonne durabilité financière. Ces risques sont maîtrisés dans le cadre de l’intervention. 
Interprétation du rapport final : des risques mineurs sont apparus, mais leur influence sur la durabilité financière a été limitée. La plupart des adaptations mineures nécessaires pour optimiser la durabilité ont été réalisées dans le cadre de l'intervention. Les leçons tirées doivent servir à des interventions analogues à l'avenir. </v>
      </c>
    </row>
    <row r="7" spans="1:5" ht="61.4" customHeight="1">
      <c r="A7" s="25" t="s">
        <v>10</v>
      </c>
      <c r="B7" s="27" t="str">
        <f>IF(lang=3,values!D490,IF(lang=1,values!N490,IF(lang=2,values!X490,IF(lang=4,values!AH490,"set lang!"))))</f>
        <v xml:space="preserve">Il faut s'attaquer aux problèmes qui se posent dans le domaine de la durabilité financière afin que les éventuels coûts récurrents ou changements au niveau du contexte économique ne bloquent pas directement les bénéfices de l'intervention. 
Interprétation du rapport final : la durabilité financière est partiellement atteinte. Les mesures correctives n'ont eu qu'un effet partiel ou n'ont pas été complètement exécutées comme prévu. Les leçons tirées doivent servir à des interventions analogues à l'avenir. </v>
      </c>
    </row>
    <row r="8" spans="1:5" ht="81" customHeight="1" thickBot="1">
      <c r="A8" s="28" t="s">
        <v>11</v>
      </c>
      <c r="B8" s="37" t="str">
        <f>IF(lang=3,values!D491,IF(lang=1,values!N491,IF(lang=2,values!X491,IF(lang=4,values!AH491,"set lang!"))))</f>
        <v>La durabilité financière n’est pas garantie et il en résultera que les bénéfices de l’intervention ne seront pas préservés à l'issue de l'intervention. Des changements majeurs doivent être réalisés afin de garantir la durabilité.
Interprétation du rapport final : la durabilité financière n’est pas garantie et il en résulte que les bénéfices de l’intervention ne se poursuivent pas à l'issue de l'intervention. Les mesures correctives n'ont pas eu l'effet escompté ou n'ont pas été exécutées comme prévu. Une réflexion de fond quant à des interventions analogues à l'avenir s'impose.</v>
      </c>
    </row>
    <row r="9" spans="1:5" ht="36" customHeight="1" thickBot="1">
      <c r="A9" s="92" t="str">
        <f>IF(lang=3,values!D462,IF(lang=1,values!N462,IF(lang=2,values!X462,IF(lang=4,values!AH462,"set lang!"))))</f>
        <v>COMMENTAIRES</v>
      </c>
      <c r="B9" s="93"/>
    </row>
    <row r="10" spans="1:5" ht="117" customHeight="1" thickBot="1">
      <c r="A10" s="94" t="s">
        <v>1331</v>
      </c>
      <c r="B10" s="95"/>
    </row>
    <row r="11" spans="1:5" ht="37.5" customHeight="1" thickBot="1">
      <c r="A11" s="106" t="str">
        <f>IF(lang=3,values!D464,IF(lang=1,values!N464,IF(lang=2,values!X464,IF(lang=4,values!AH464,"set lang!"))))</f>
        <v>4.2 Les conditions sont-elles réunies pour garantir la durabilité sociale des bénéfices de la stratégie appliquée, même au-delà de la période de l’intervention ? (par ex. participation et implication des bénéficiaires, groupes cibles/acteurs intermédiaires, effet multiplicateur, ancrage dans des organisations existantes, création d’une base de soutien, intégration dans la politique, facilitation des échanges d'expertise…)</v>
      </c>
      <c r="B11" s="105"/>
      <c r="C11" s="2" t="s">
        <v>8</v>
      </c>
    </row>
    <row r="12" spans="1:5" ht="52.4" customHeight="1">
      <c r="A12" s="22" t="s">
        <v>8</v>
      </c>
      <c r="B12" s="23" t="str">
        <f>IF(lang=3,values!D495,IF(lang=1,values!N495,IF(lang=2,values!X495,IF(lang=4,values!AH495,"set lang!"))))</f>
        <v>La stratégie appliquée accorde une grande attention aux conditions favorisant la durabilité sociale, l'implication et l'adhésion, ce qui donne potentiellement lieu à des effets durables. 
Interprétation du rapport final : la stratégie appliquée a accordé une grande attention aux conditions favorisant la durabilité sociale, l'implication et l'adhésion, ce qui a donné lieu à des effets durables.</v>
      </c>
      <c r="C12" s="30"/>
    </row>
    <row r="13" spans="1:5" ht="48">
      <c r="A13" s="25" t="s">
        <v>9</v>
      </c>
      <c r="B13" s="26" t="str">
        <f>IF(lang=3,values!D496,IF(lang=1,values!N496,IF(lang=2,values!X496,IF(lang=4,values!AH496,"set lang!"))))</f>
        <v xml:space="preserve">Des adaptations mineures sont nécessaires pour optimiser la durabilité sociale des effets, entre autres en matière d'implication et d'adhésion. Elles seront apportées dans le cadre de l'intervention.
Interprétation du rapport final : la plupart des adaptations mineures nécessaires pour optimiser la durabilité sociale des effets, e.a. en matière d'implication et d'adhésion, ont été apportées dans le cadre de l'intervention. Les leçons tirées doivent servir à des interventions analogues à l'avenir. </v>
      </c>
      <c r="C13" s="30"/>
    </row>
    <row r="14" spans="1:5" ht="60">
      <c r="A14" s="25" t="s">
        <v>10</v>
      </c>
      <c r="B14" s="26" t="str">
        <f>IF(lang=3,values!D497,IF(lang=1,values!N497,IF(lang=2,values!X497,IF(lang=4,values!AH497,"set lang!"))))</f>
        <v xml:space="preserve">Les conditions favorisant la durabilité sociale ne seront que partiellement remplies. Un certain nombre de problèmes (e.a. en matière d'implication et d'adhésion) devront être résolus pour renforcer la durabilité sociale des effets. 
Interprétation du rapport final : les conditions favorisant la durabilité sociale n'ont été que partiellement remplies. Les mesures correctives (e.a. en matière d'implication et d'adhésion) n'ont eu qu'un effet partiel ou n'ont pas été complètement exécutées comme prévu. Les leçons tirées doivent servir à des interventions analogues à l'avenir. </v>
      </c>
      <c r="C14" s="30"/>
    </row>
    <row r="15" spans="1:5" ht="48.5" thickBot="1">
      <c r="A15" s="28" t="s">
        <v>11</v>
      </c>
      <c r="B15" s="29" t="str">
        <f>IF(lang=3,values!D498,IF(lang=1,values!N498,IF(lang=2,values!X498,IF(lang=4,values!AH498,"set lang!"))))</f>
        <v>Des adaptations majeures doivent être apportées à la stratégie appliquée afin de garantir la durabilité sociale des bénéfices de l'intervention. 
Interprétation du rapport final : La durabilité sociale n'est pas garanti et a comme effet que les effets de l'intervention ne perdureront pas après  l'intervention.  Les mesures correctives n'ont pas eu l'effet escompté pour la durabilité sociale ou n'ont pas été exécutées comme prévu. Une réflexion de fond quant à des interventions analogues à l'avenir s'impose.</v>
      </c>
      <c r="C15" s="30"/>
    </row>
    <row r="16" spans="1:5" ht="39.65" customHeight="1" thickBot="1">
      <c r="A16" s="92" t="str">
        <f>IF(lang=3,values!D469,IF(lang=1,values!N469,IF(lang=2,values!X469,IF(lang=4,values!AH469,"set lang!"))))</f>
        <v>COMMENTAIRES</v>
      </c>
      <c r="B16" s="93"/>
      <c r="C16" s="30"/>
    </row>
    <row r="17" spans="1:5" ht="88.5" customHeight="1" thickBot="1">
      <c r="A17" s="94" t="s">
        <v>1332</v>
      </c>
      <c r="B17" s="95"/>
      <c r="C17" s="30"/>
    </row>
    <row r="18" spans="1:5" ht="54.75" customHeight="1" thickBot="1">
      <c r="A18" s="104" t="str">
        <f>IF(lang=3,values!D471,IF(lang=1,values!N471,IF(lang=2,values!X471,IF(lang=4,values!AH471,"set lang!"))))</f>
        <v xml:space="preserve">4.3 Quel est le degré de durabilité technique de l'intervention ? 
La durabilité technique est liée aux types de connaissances nécessaires que les acteurs concernés doivent développer, maîtriser et exploiter pour faire perdurer les bénéfices de l'intervention à l'issue de cette dernière, ainsi qu'à la présence des outils nécessaires à cet effet. </v>
      </c>
      <c r="B18" s="107"/>
      <c r="C18" s="2" t="s">
        <v>8</v>
      </c>
      <c r="E18" s="4"/>
    </row>
    <row r="19" spans="1:5" ht="48">
      <c r="A19" s="22" t="s">
        <v>8</v>
      </c>
      <c r="B19" s="36" t="str">
        <f>IF(lang=3,values!D502,IF(lang=1,values!N502,IF(lang=2,values!X502,IF(lang=4,values!AH502,"set lang!"))))</f>
        <v>Le potentiel de durabilité technique est très bon : tout est mis en œuvre afin que les différents types de connaissances et outils développés dans le cadre de l'intervention soient maîtrisés et exploités par les acteurs concernés en vue de leur usage même au-delà de la période de l'intervention.
Interprétation du rapport final : les différents types de connaissances et outils développés dans le cadre de l'intervention sont maîtrisés et exploités par les acteurs concernés en vue d'un usage même au-delà de la période de l'intervention.</v>
      </c>
      <c r="C19" s="30"/>
    </row>
    <row r="20" spans="1:5" ht="82.5" customHeight="1">
      <c r="A20" s="25" t="s">
        <v>9</v>
      </c>
      <c r="B20" s="27" t="str">
        <f>IF(lang=3,values!D503,IF(lang=1,values!N503,IF(lang=2,values!X503,IF(lang=4,values!AH503,"set lang!"))))</f>
        <v xml:space="preserve">Il existe des risques mineurs qui peuvent avoir une influence sur la bonne durabilité technique, e.a. en termes de maîtrise et d'exploitation des connaissances et des outils nécessaires. Ces risques sont maîtrisés dans le cadre de l’intervention. 
Interprétation du rapport final : des risques mineurs sont apparus, mais leur influence sur la durabilité technique a été limitée, e.a. en termes de maîtrise et d'exploitation des connaissances et des outils nécessaires. La plupart des adaptations mineures nécessaires pour optimiser la durabilité technique ont été apportées dans le cadre de l'intervention. Les leçons tirées doivent servir à des interventions analogues à l'avenir. </v>
      </c>
      <c r="C20" s="30"/>
    </row>
    <row r="21" spans="1:5" ht="72">
      <c r="A21" s="25" t="s">
        <v>10</v>
      </c>
      <c r="B21" s="27" t="str">
        <f>IF(lang=3,values!D504,IF(lang=1,values!N504,IF(lang=2,values!X504,IF(lang=4,values!AH504,"set lang!"))))</f>
        <v xml:space="preserve">Il faut s'attaquer aux problèmes qui se posent dans le domaine de la durabilité technique, e.a. en termes de maîtrise et d'exploitation des connaissances et des outils nécessaires.
Interprétation du rapport final : la durabilité technique est partiellement atteinte en termes de maîtrise et d'exploitation des connaissances et des outils nécessaires. Les mesures correctives n'ont eu qu'un effet partiel ou n'ont pas été complètement exécutées comme prévu. Les leçons tirées doivent servir à des interventions analogues à l'avenir. 
</v>
      </c>
      <c r="C21" s="30"/>
    </row>
    <row r="22" spans="1:5" ht="117" customHeight="1" thickBot="1">
      <c r="A22" s="28" t="s">
        <v>11</v>
      </c>
      <c r="B22" s="37" t="str">
        <f>IF(lang=3,values!D505,IF(lang=1,values!N505,IF(lang=2,values!X505,IF(lang=4,values!AH505,"set lang!"))))</f>
        <v>La durabilité technique, e.a. en termes de maîtrise et d'exploitation des connaissances et des outils nécessaires, n'est pas garantie et il en résultera que les bénéfices de l’intervention ne se poursuivront pas à l'issue de l'intervention. Des changements majeurs doivent être réalisés afin de garantir la durabilité technique.
Interprétation du rapport final : la durabilité technique, e.a. en termes de maîtrise et d'exploitation des connaissances et outils nécessaires n’est pas garantie et il en résulte que les bénéfices de l’intervention ne se poursuivent pas à l'issue de l'intervention. Les mesures correctives n'ont pas eu l'effet escompté ou n'ont pas été exécutées comme prévu. Une réflexion de fond quant à des interventions analogues à l'avenir s'impose.</v>
      </c>
      <c r="C22" s="30"/>
    </row>
    <row r="23" spans="1:5" ht="15" thickBot="1">
      <c r="A23" s="92" t="str">
        <f>IF(lang=3,values!D476,IF(lang=1,values!N476,IF(lang=2,values!X476,IF(lang=4,values!AH476,"set lang!"))))</f>
        <v>COMMENTAIRES</v>
      </c>
      <c r="B23" s="93"/>
    </row>
    <row r="24" spans="1:5" ht="100.4" customHeight="1" thickBot="1">
      <c r="A24" s="94" t="s">
        <v>1333</v>
      </c>
      <c r="B24" s="95"/>
    </row>
  </sheetData>
  <sheetProtection algorithmName="SHA-512" hashValue="4KOyMtQ/Wra9CzO4Rjl1bRuzUbPsgVsMowzq69pKHxIn5eVEWS3nGvFoE43DE2z2KUeSPe2lMZkAka+imMrJbQ==" saltValue="L4BIf1gLcEU8ykcCeXkuSQ==" spinCount="100000" sheet="1" objects="1" scenarios="1" formatCells="0" formatRows="0" selectLockedCells="1"/>
  <mergeCells count="12">
    <mergeCell ref="A24:B24"/>
    <mergeCell ref="A1:B1"/>
    <mergeCell ref="A2:B2"/>
    <mergeCell ref="A3:B3"/>
    <mergeCell ref="A4:B4"/>
    <mergeCell ref="A11:B11"/>
    <mergeCell ref="A18:B18"/>
    <mergeCell ref="A23:B23"/>
    <mergeCell ref="A9:B9"/>
    <mergeCell ref="A10:B10"/>
    <mergeCell ref="A16:B16"/>
    <mergeCell ref="A17:B17"/>
  </mergeCells>
  <conditionalFormatting sqref="C4 A5:B5">
    <cfRule type="expression" dxfId="56" priority="11">
      <formula>$C$4="A"</formula>
    </cfRule>
  </conditionalFormatting>
  <conditionalFormatting sqref="C4 A6:B6">
    <cfRule type="expression" dxfId="55" priority="10">
      <formula>$C$4="B"</formula>
    </cfRule>
  </conditionalFormatting>
  <conditionalFormatting sqref="C4 A7:B7">
    <cfRule type="expression" dxfId="54" priority="9">
      <formula>$C$4="C"</formula>
    </cfRule>
  </conditionalFormatting>
  <conditionalFormatting sqref="C4 A8:B8">
    <cfRule type="expression" dxfId="53" priority="8">
      <formula>$C$4="D"</formula>
    </cfRule>
  </conditionalFormatting>
  <conditionalFormatting sqref="C4 C11 C18">
    <cfRule type="cellIs" dxfId="52" priority="1" operator="equal">
      <formula>"-"</formula>
    </cfRule>
  </conditionalFormatting>
  <conditionalFormatting sqref="C11 A12:B12">
    <cfRule type="expression" dxfId="51" priority="21">
      <formula>$C$11="A"</formula>
    </cfRule>
  </conditionalFormatting>
  <conditionalFormatting sqref="C11 A13:B13">
    <cfRule type="expression" dxfId="50" priority="20">
      <formula>$C$11="B"</formula>
    </cfRule>
  </conditionalFormatting>
  <conditionalFormatting sqref="C11 A14:B14">
    <cfRule type="expression" dxfId="49" priority="19">
      <formula>$C$11="C"</formula>
    </cfRule>
  </conditionalFormatting>
  <conditionalFormatting sqref="C11 A15:B15">
    <cfRule type="expression" dxfId="48" priority="18">
      <formula>$C$11="D"</formula>
    </cfRule>
  </conditionalFormatting>
  <conditionalFormatting sqref="C18 A19:B19">
    <cfRule type="expression" dxfId="47" priority="13">
      <formula>$C$18="A"</formula>
    </cfRule>
  </conditionalFormatting>
  <conditionalFormatting sqref="C18 A20:B20">
    <cfRule type="expression" dxfId="46" priority="12">
      <formula>$C$18="B"</formula>
    </cfRule>
  </conditionalFormatting>
  <conditionalFormatting sqref="C18 A21:B21">
    <cfRule type="expression" dxfId="45" priority="15">
      <formula>$C$18="C"</formula>
    </cfRule>
  </conditionalFormatting>
  <conditionalFormatting sqref="C18 A22:B22">
    <cfRule type="expression" dxfId="44" priority="14">
      <formula>$C$18="D"</formula>
    </cfRule>
  </conditionalFormatting>
  <dataValidations xWindow="657" yWindow="779" count="2">
    <dataValidation type="list" allowBlank="1" showInputMessage="1" showErrorMessage="1" sqref="C4 C11:C22" xr:uid="{00000000-0002-0000-0700-000000000000}">
      <formula1>poss_scores</formula1>
    </dataValidation>
    <dataValidation allowBlank="1" showInputMessage="1" showErrorMessage="1" promptTitle="Text length" prompt="Max 3.200 caracters (1 Word page)" sqref="A10:B10 A17:B17 A24:B24" xr:uid="{00000000-0002-0000-0700-000001000000}"/>
  </dataValidations>
  <pageMargins left="0.7" right="0.7" top="0.75" bottom="0.75" header="0.3" footer="0.3"/>
  <pageSetup paperSize="9" scale="71" fitToHeight="0" orientation="portrait" r:id="rId1"/>
  <headerFooter>
    <oddHeader>&amp;C&amp;"-,Italic"ACTOR : 
LAND:</oddHeader>
    <evenHeader>&amp;C&amp;"-,Italic"ACTOR : 
LAND:</evenHeader>
    <firstHeader>&amp;C&amp;"-,Italic"ACTOR : 
LAND:</firstHeader>
  </headerFooter>
  <extLst>
    <ext xmlns:x14="http://schemas.microsoft.com/office/spreadsheetml/2009/9/main" uri="{CCE6A557-97BC-4b89-ADB6-D9C93CAAB3DF}">
      <x14:dataValidations xmlns:xm="http://schemas.microsoft.com/office/excel/2006/main" xWindow="657" yWindow="779" count="1">
        <x14:dataValidation type="list" allowBlank="1" showInputMessage="1" showErrorMessage="1" xr:uid="{00000000-0002-0000-0700-000002000000}">
          <x14:formula1>
            <xm:f>'https://diplonet.diplomatie.be/Users/broeca/AppData/Local/Microsoft/Windows/Temporary Internet Files/Content.Outlook/M15P45FN/[2019 Performantiemeetsysteem - 20190321.xlsx]Sheet3'!#REF!</xm:f>
          </x14:formula1>
          <xm:sqref>C5:C10 C23:C24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pageSetUpPr fitToPage="1"/>
  </sheetPr>
  <dimension ref="A1:C20"/>
  <sheetViews>
    <sheetView topLeftCell="A17" workbookViewId="0">
      <selection activeCell="A17" sqref="A17:B17"/>
    </sheetView>
  </sheetViews>
  <sheetFormatPr baseColWidth="10" defaultColWidth="9.26953125" defaultRowHeight="14.5"/>
  <cols>
    <col min="1" max="1" width="7.54296875" style="19" customWidth="1"/>
    <col min="2" max="2" width="105.26953125" style="19" customWidth="1"/>
    <col min="3" max="3" width="12.7265625" style="24" customWidth="1"/>
    <col min="4" max="4" width="9.26953125" customWidth="1"/>
  </cols>
  <sheetData>
    <row r="1" spans="1:3" ht="25.5" customHeight="1" thickBot="1">
      <c r="A1" s="88" t="str">
        <f>IF(lang=3,values!D544,IF(lang=1,values!N544,IF(lang=2,values!X544,IF(lang=4,values!AH544,"set lang!"))))</f>
        <v>5. Cohérence, en ce compris la contribution au Cadre Stratégique Commun (CSC) – Complémentarités et synergies</v>
      </c>
      <c r="B1" s="89"/>
      <c r="C1" s="20" t="str">
        <f>IF(lang=3,values!D604,IF(lang=1,values!N604,IF(lang=2,values!X604,IF(lang=4,values!AH604,"set lang!"))))</f>
        <v>SCORE</v>
      </c>
    </row>
    <row r="2" spans="1:3" ht="15.75" customHeight="1" thickBot="1">
      <c r="A2" s="88" t="str">
        <f>IF(lang=3,values!D545,IF(lang=1,values!N545,IF(lang=2,values!X545,IF(lang=4,values!AH545,"set lang!"))))</f>
        <v>SCORE GLOBAL CONTRIBUTION AU CSC</v>
      </c>
      <c r="B2" s="89"/>
      <c r="C2" s="21" t="str">
        <f>IF(COUNTIF(C$4:C$20,"-")&gt;0,"-",IF(COUNTIF(C$4:C$20,"D")&gt;0,"D",IF(COUNTIF(C$4:C$20,"C")&gt;0,"C",IF(COUNTIF(C$4:C$20,"B")&gt;1,"B","A"))))</f>
        <v>-</v>
      </c>
    </row>
    <row r="3" spans="1:3" ht="183.65" customHeight="1" thickBot="1">
      <c r="A3" s="97" t="str">
        <f>IF(lang=3,values!D546,IF(lang=1,values!N546,IF(lang=2,values!X546,IF(lang=4,values!AH546,"set lang!"))))</f>
        <v xml:space="preserve">Interprétation du critère : 
Degré de compatibilité avec d'autres interventions dans un pays, un secteur ou une institution. 
Remarque : ce critère vise à examiner dans quelle mesure d'autres interventions (en particulier les mesures politiques) soutiennent ou affaiblissent l'intervention en question, et vice versa. Ce critère (renouvelé) du CAD de l'OCDE porte tant sur la cohérence interne qu'externe :
* La cohérence interne fait référence aux synergies et aux interdépendances entre les interventions réalisées par la même institution/les mêmes autorités, ainsi qu'à la cohérence entre l'intervention et les normes et critères internationaux pertinents auxquels l'institution/les autorités en question se conforme(nt). 
* La cohérence externe concerne la cohérence entre l'intervention en question et les interventions d'autres acteurs dans le même contexte. Elle englobe la complémentarité, l'harmonisation et la coordination avec d'autres acteurs et vérifie si l'intervention apporte une valeur ajoutée tout en évitant un double emploi. 
Pour cet outcome, les scores de performance se concentrent principalement sur la cohérence externe, au sein et en dehors des CSC existants. 
La façon dont chaque intervention contribuera à un CSC y est précisée au préalable. Les CSC constituent une incitation à la coopération stratégique entre les acteurs de la coopération non gouvernementale et forment dès lors un critère d'évaluation à part entière, ce qui permet d'assurer un suivi spécifique de cet aspect. Outre la contribution à un CSC, les complémentarités et les synergies sont également évaluées ici. Ce dernier aspect entre également en ligne de compte pour les interventions en dehors d'un CSC. Dans ce cas, il faut répondre uniquement à la question 5.2. </v>
      </c>
      <c r="B3" s="101"/>
      <c r="C3" s="19"/>
    </row>
    <row r="4" spans="1:3" ht="15" thickBot="1">
      <c r="A4" s="92" t="str">
        <f>IF(lang=3,values!D547,IF(lang=1,values!N547,IF(lang=2,values!X547,IF(lang=4,values!AH547,"set lang!"))))</f>
        <v>5.1 L’intervention contribuera-t-elle comme prévu à l'objectif/aux objectifs stratégique(s) du CSC ?</v>
      </c>
      <c r="B4" s="100"/>
      <c r="C4" s="1" t="s">
        <v>32</v>
      </c>
    </row>
    <row r="5" spans="1:3" ht="43.5" customHeight="1">
      <c r="A5" s="22" t="s">
        <v>8</v>
      </c>
      <c r="B5" s="38" t="str">
        <f>IF(lang=3,values!D578,IF(lang=1,values!N578,IF(lang=2,values!X578,IF(lang=4,values!AH578,"set lang!"))))</f>
        <v xml:space="preserve">L’intervention contribuera comme prévu à l'objectif/aux objectifs stratégique(s) du CSC. 
Interprétation du rapport final : l'intervention a contribué comme prévu à l'objectif/aux objectifs stratégique(s) du CSC. </v>
      </c>
    </row>
    <row r="6" spans="1:3" ht="72" customHeight="1">
      <c r="A6" s="25" t="s">
        <v>9</v>
      </c>
      <c r="B6" s="39" t="str">
        <f>IF(lang=3,values!D579,IF(lang=1,values!N579,IF(lang=2,values!X579,IF(lang=4,values!AH579,"set lang!"))))</f>
        <v xml:space="preserve">L'intervention contribuera probablement comme prévu à l'objectif/aux objectifs stratégique(s) du CSC. Quelques adaptations mineures sont nécessaires et seront apportées dans le cadre de l'intervention.
Interprétation du rapport final : la contribution prévue à l'objectif/aux objectifs stratégique(s) a été en grande partie atteinte. La plupart des adaptations mineures qui étaient nécessaires ont été apportées dans le cadre de l'intervention. Les leçons tirées doivent servir à des interventions analogues à l'avenir. </v>
      </c>
    </row>
    <row r="7" spans="1:3" ht="66" customHeight="1">
      <c r="A7" s="25" t="s">
        <v>10</v>
      </c>
      <c r="B7" s="26" t="str">
        <f>IF(lang=3,values!D580,IF(lang=1,values!N580,IF(lang=2,values!X580,IF(lang=4,values!AH580,"set lang!"))))</f>
        <v xml:space="preserve">La contribution prévue au CSC ne sera que partiellement réalisée. Des mesures correctives doivent être prises pour permettre la réalisation de la contribution prévue au CSC. 
Interprétation du rapport final : la contribution prévue au CSC n'a été que partiellement réalisée. Les mesures correctives n'ont eu qu'un effet partiel ou n'ont pas été complètement exécutées comme prévu. - Les leçons tirées doivent servir à des interventions analogues à l'avenir. </v>
      </c>
    </row>
    <row r="8" spans="1:3" ht="64.5" customHeight="1" thickBot="1">
      <c r="A8" s="28" t="s">
        <v>11</v>
      </c>
      <c r="B8" s="29" t="str">
        <f>IF(lang=3,values!D581,IF(lang=1,values!N581,IF(lang=2,values!X581,IF(lang=4,values!AH581,"set lang!"))))</f>
        <v>La contribution prévue au CSC ne sera pas réalisée sauf si des changements fondamentaux sont effectués.
Interprétation du rapport final : la contribution prévue au CSC n'a pas été réalisée. Les mesures correctives n'ont pas eu l'effet escompté ou n'ont pas été exécutées comme prévu. Une réflexion de fond quant à des interventions analogues à l'avenir s'impose.</v>
      </c>
    </row>
    <row r="9" spans="1:3" ht="27.65" customHeight="1" thickBot="1">
      <c r="A9" s="92" t="str">
        <f>IF(lang=3,values!D552,IF(lang=1,values!N552,IF(lang=2,values!X552,IF(lang=4,values!AH552,"set lang!"))))</f>
        <v>COMMENTAIRES</v>
      </c>
      <c r="B9" s="93"/>
    </row>
    <row r="10" spans="1:3" ht="64.5" customHeight="1" thickBot="1">
      <c r="A10" s="94" t="s">
        <v>1334</v>
      </c>
      <c r="B10" s="95"/>
    </row>
    <row r="11" spans="1:3" ht="15" thickBot="1">
      <c r="A11" s="92" t="str">
        <f>IF(lang=3,values!D554,IF(lang=1,values!N554,IF(lang=2,values!X554,IF(lang=4,values!AH554,"set lang!"))))</f>
        <v>5.2 Dans quelle mesure des opportunités de coopération ont-elles été trouvées ? Les synergies et complémentarités planifiées sont-elles concrétisées ?</v>
      </c>
      <c r="B11" s="100"/>
      <c r="C11" s="2" t="s">
        <v>32</v>
      </c>
    </row>
    <row r="12" spans="1:3" ht="60" customHeight="1">
      <c r="A12" s="22" t="s">
        <v>8</v>
      </c>
      <c r="B12" s="23" t="str">
        <f>IF(lang=3,values!D585,IF(lang=1,values!N585,IF(lang=2,values!X585,IF(lang=4,values!AH585,"set lang!"))))</f>
        <v xml:space="preserve">Des opportunités de coopération existent. La concrétisation des synergies et complémentarités planifiées se déroule comme prévu. 
Interprétation du rapport final : des opportunités de coopération ont été trouvées et exploitées. La concrétisation des synergies et complémentarités planifiées s'est déroulée comme prévu. </v>
      </c>
      <c r="C12" s="30"/>
    </row>
    <row r="13" spans="1:3" ht="75" customHeight="1">
      <c r="A13" s="25" t="s">
        <v>9</v>
      </c>
      <c r="B13" s="26" t="str">
        <f>IF(lang=3,values!D586,IF(lang=1,values!N586,IF(lang=2,values!X586,IF(lang=4,values!AH586,"set lang!"))))</f>
        <v xml:space="preserve">Des opportunités de coopération ont été discernées. La concrétisation des synergies et complémentarités planifiées se déroule en grande partie comme prévu. Quelques adaptations mineures sont nécessaires et seront apportées dans le cadre de l'intervention.
Interprétation du rapport final : les opportunités de coopération ont été en grande partie détectées et exploitées. La concrétisation des synergies et complémentarités planifiées s'est déroulée en grande partie comme prévu. Quelques adaptations mineures étaient nécessaires et ont été apportées dans le cadre de l'intervention. Les leçons tirées doivent servir à des interventions analogues à l'avenir. </v>
      </c>
      <c r="C13" s="30"/>
    </row>
    <row r="14" spans="1:3" ht="60">
      <c r="A14" s="25" t="s">
        <v>10</v>
      </c>
      <c r="B14" s="26" t="str">
        <f>IF(lang=3,values!D587,IF(lang=1,values!N587,IF(lang=2,values!X587,IF(lang=4,values!AH587,"set lang!"))))</f>
        <v xml:space="preserve">Seules quelques opportunités de coopération ont été discernées. La concrétisation des synergies et complémentarités planifiées n’est réalisée qu’en partie. Des mesures correctives doivent être prises pour pouvoir concrétiser les synergies et complémentarités comme prévu.
Interprétation du rapport final : les opportunités de coopération n'ont été que partiellement discernées et exploitées. La concrétisation des synergies et complémentarités planifiées n’a été que partiellement réalisée. Les mesures correctives n'ont eu qu'un effet partiel ou n'ont pas été complètement exécutées comme prévu. Les leçons tirées doivent servir à des interventions analogues à l'avenir. </v>
      </c>
      <c r="C14" s="30"/>
    </row>
    <row r="15" spans="1:3" ht="75.75" customHeight="1" thickBot="1">
      <c r="A15" s="28" t="s">
        <v>11</v>
      </c>
      <c r="B15" s="29" t="str">
        <f>IF(lang=3,values!D588,IF(lang=1,values!N588,IF(lang=2,values!X588,IF(lang=4,values!AH588,"set lang!"))))</f>
        <v>Les opportunités de coopération discernées sont faibles, voire nulles. La concrétisation des synergies et complémentarités planifiées ne sera pas réalisée sauf si des changements fondamentaux sont apportés.  
Interprétation du rapport final : les opportunités de coopération n'ont pas pu être discernées ou exploitées. La concrétisation des synergies et complémentarités planifiées n'a pas été réalisée. Les mesures correctives n'ont pas eu l'effet escompté ou n'ont pas été exécutées comme prévu. Une réflexion de fond quant à des interventions analogues à l'avenir s'impose.</v>
      </c>
      <c r="C15" s="30"/>
    </row>
    <row r="16" spans="1:3" ht="15.75" customHeight="1" thickBot="1">
      <c r="A16" s="92" t="str">
        <f>IF(lang=3,values!D559,IF(lang=1,values!N559,IF(lang=2,values!X559,IF(lang=4,values!AH559,"set lang!"))))</f>
        <v>COMMENTAIRES</v>
      </c>
      <c r="B16" s="93"/>
    </row>
    <row r="17" spans="1:3" ht="100.4" customHeight="1" thickBot="1">
      <c r="A17" s="94" t="s">
        <v>1334</v>
      </c>
      <c r="B17" s="95"/>
    </row>
    <row r="19" spans="1:3" ht="15.5">
      <c r="C19" s="31"/>
    </row>
    <row r="20" spans="1:3" ht="15.5">
      <c r="C20" s="31"/>
    </row>
  </sheetData>
  <sheetProtection algorithmName="SHA-512" hashValue="LpIQCdUkeSx45uhfkgOyXEzXCmcZTOr93fKrmCICHuK0Gs5wj1rQL01JAO6hVs/A4c21CWYbJocuWl8JprVHpw==" saltValue="hlj+/oAFObDPmINHj3HqdA==" spinCount="100000" sheet="1" objects="1" scenarios="1" formatCells="0" formatRows="0" selectLockedCells="1"/>
  <mergeCells count="9">
    <mergeCell ref="A11:B11"/>
    <mergeCell ref="A16:B16"/>
    <mergeCell ref="A17:B17"/>
    <mergeCell ref="A1:B1"/>
    <mergeCell ref="A2:B2"/>
    <mergeCell ref="A3:B3"/>
    <mergeCell ref="A4:B4"/>
    <mergeCell ref="A9:B9"/>
    <mergeCell ref="A10:B10"/>
  </mergeCells>
  <conditionalFormatting sqref="A5:B5">
    <cfRule type="expression" dxfId="43" priority="12">
      <formula>$C$4="A"</formula>
    </cfRule>
  </conditionalFormatting>
  <conditionalFormatting sqref="A6:B6">
    <cfRule type="expression" dxfId="42" priority="11">
      <formula>$C$4="B"</formula>
    </cfRule>
  </conditionalFormatting>
  <conditionalFormatting sqref="A7:B7">
    <cfRule type="expression" dxfId="41" priority="10">
      <formula>$C$4="C"</formula>
    </cfRule>
  </conditionalFormatting>
  <conditionalFormatting sqref="A8:B8">
    <cfRule type="expression" dxfId="40" priority="9">
      <formula>$C$4="D"</formula>
    </cfRule>
  </conditionalFormatting>
  <conditionalFormatting sqref="A10:B10">
    <cfRule type="expression" dxfId="39" priority="3">
      <formula>$C$3="D"</formula>
    </cfRule>
    <cfRule type="expression" dxfId="38" priority="4">
      <formula>$C$3="C"</formula>
    </cfRule>
  </conditionalFormatting>
  <conditionalFormatting sqref="A12:B12">
    <cfRule type="expression" dxfId="37" priority="8">
      <formula>$C$11="A"</formula>
    </cfRule>
  </conditionalFormatting>
  <conditionalFormatting sqref="A13:B13">
    <cfRule type="expression" dxfId="36" priority="7">
      <formula>$C$11="B"</formula>
    </cfRule>
  </conditionalFormatting>
  <conditionalFormatting sqref="A14:B14">
    <cfRule type="expression" dxfId="35" priority="6">
      <formula>$C$11="C"</formula>
    </cfRule>
  </conditionalFormatting>
  <conditionalFormatting sqref="A15:B15">
    <cfRule type="expression" dxfId="34" priority="5">
      <formula>$C$11="D"</formula>
    </cfRule>
  </conditionalFormatting>
  <conditionalFormatting sqref="A17:B17">
    <cfRule type="expression" dxfId="33" priority="1">
      <formula>$C$3="D"</formula>
    </cfRule>
    <cfRule type="expression" dxfId="32" priority="2">
      <formula>$C$3="C"</formula>
    </cfRule>
  </conditionalFormatting>
  <conditionalFormatting sqref="C2 C4:C15">
    <cfRule type="cellIs" dxfId="31" priority="32" operator="equal">
      <formula>"-"</formula>
    </cfRule>
    <cfRule type="cellIs" dxfId="30" priority="36" operator="equal">
      <formula>"A"</formula>
    </cfRule>
  </conditionalFormatting>
  <conditionalFormatting sqref="C2">
    <cfRule type="cellIs" dxfId="29" priority="33" operator="equal">
      <formula>"D"</formula>
    </cfRule>
    <cfRule type="cellIs" dxfId="28" priority="34" operator="equal">
      <formula>"C"</formula>
    </cfRule>
    <cfRule type="cellIs" dxfId="27" priority="35" operator="equal">
      <formula>"B"</formula>
    </cfRule>
  </conditionalFormatting>
  <conditionalFormatting sqref="C4:C17">
    <cfRule type="cellIs" dxfId="26" priority="28" operator="equal">
      <formula>"D"</formula>
    </cfRule>
    <cfRule type="cellIs" dxfId="25" priority="29" operator="equal">
      <formula>"C"</formula>
    </cfRule>
    <cfRule type="cellIs" dxfId="24" priority="30" operator="equal">
      <formula>"B"</formula>
    </cfRule>
  </conditionalFormatting>
  <conditionalFormatting sqref="C16:C17">
    <cfRule type="cellIs" dxfId="23" priority="27" operator="equal">
      <formula>"-"</formula>
    </cfRule>
    <cfRule type="cellIs" dxfId="22" priority="31" operator="equal">
      <formula>"A"</formula>
    </cfRule>
  </conditionalFormatting>
  <dataValidations count="2">
    <dataValidation type="list" allowBlank="1" showInputMessage="1" showErrorMessage="1" sqref="C4 C11:C15" xr:uid="{00000000-0002-0000-0800-000000000000}">
      <formula1>poss_scores</formula1>
    </dataValidation>
    <dataValidation allowBlank="1" showInputMessage="1" showErrorMessage="1" promptTitle="Text length" prompt="Max 3.200 caracters (1 Word page)" sqref="A10:B10 A17:B17" xr:uid="{00000000-0002-0000-0800-000001000000}"/>
  </dataValidations>
  <pageMargins left="0.7" right="0.7" top="0.75" bottom="0.75" header="0.3" footer="0.3"/>
  <pageSetup paperSize="9" scale="71" fitToHeight="0" orientation="portrait" r:id="rId1"/>
  <headerFooter>
    <oddHeader>&amp;C&amp;"-,Italic"ACTOR : 
LAND:</oddHeader>
    <evenHeader>&amp;C&amp;"-,Italic"ACTOR : 
LAND:</evenHeader>
    <firstHeader>&amp;C&amp;"-,Italic"ACTOR : 
LAND:</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'https://diplonet.diplomatie.be/Users/broeca/AppData/Local/Microsoft/Windows/Temporary Internet Files/Content.Outlook/M15P45FN/[2019 Performantiemeetsysteem - 20190321.xlsx]Sheet3'!#REF!</xm:f>
          </x14:formula1>
          <xm:sqref>C5:C10 C16:C17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1">
    <pageSetUpPr fitToPage="1"/>
  </sheetPr>
  <dimension ref="A1:C13"/>
  <sheetViews>
    <sheetView topLeftCell="A7" workbookViewId="0">
      <selection activeCell="A10" sqref="A10:B10"/>
    </sheetView>
  </sheetViews>
  <sheetFormatPr baseColWidth="10" defaultColWidth="9.26953125" defaultRowHeight="14.5"/>
  <cols>
    <col min="1" max="1" width="7.54296875" style="19" customWidth="1"/>
    <col min="2" max="2" width="105.26953125" style="19" customWidth="1"/>
    <col min="3" max="3" width="11.453125" style="24" customWidth="1"/>
    <col min="4" max="4" width="9.26953125" customWidth="1"/>
  </cols>
  <sheetData>
    <row r="1" spans="1:3" ht="21" customHeight="1" thickBot="1">
      <c r="A1" s="88" t="str">
        <f>IF(lang=3,values!D634,IF(lang=1,values!N634,IF(lang=2,values!X634,IF(lang=4,values!AH634,"set lang!"))))</f>
        <v>6. Thème transversal genre</v>
      </c>
      <c r="B1" s="89"/>
      <c r="C1" s="20" t="str">
        <f>IF(lang=3,values!D694,IF(lang=1,values!N694,IF(lang=2,values!X694,IF(lang=4,values!AH694,"set lang!"))))</f>
        <v>SCORE</v>
      </c>
    </row>
    <row r="2" spans="1:3" ht="15.75" customHeight="1" thickBot="1">
      <c r="A2" s="88" t="str">
        <f>IF(lang=3,values!D635,IF(lang=1,values!N635,IF(lang=2,values!X635,IF(lang=4,values!AH635,"set lang!"))))</f>
        <v>SCORE GLOBAL GENRE</v>
      </c>
      <c r="B2" s="89"/>
      <c r="C2" s="21" t="str">
        <f>C4</f>
        <v>A</v>
      </c>
    </row>
    <row r="3" spans="1:3" ht="48.75" customHeight="1" thickBot="1">
      <c r="A3" s="97" t="str">
        <f>IF(lang=3,values!D636,IF(lang=1,values!N636,IF(lang=2,values!X636,IF(lang=4,values!AH636,"set lang!"))))</f>
        <v>Interprétation du critère genre : 
L'évaluation de ce critère doit être réalisée à la lumière de ce qui a été planifié par l'acteur dans le domaine du genre et consiste à vérifier si les mesures prévues sont mises en œuvre de manière cohérente. Ce critère se rapporte à l'intégration transversale de la dimension de genre (gender mainstreaming).</v>
      </c>
      <c r="B3" s="101"/>
      <c r="C3" s="19"/>
    </row>
    <row r="4" spans="1:3" ht="29.25" customHeight="1" thickBot="1">
      <c r="A4" s="102" t="str">
        <f>IF(lang=3,values!D637,IF(lang=1,values!N637,IF(lang=2,values!X637,IF(lang=4,values!AH637,"set lang!"))))</f>
        <v>6.1 Les mesures liées au genre sont-elles mises  en œuvre comme prévu ? Il peut s'agir de résultats ou d'outcomes spécifiques qui ont un objectif axé sur le genre, mais également de l’intégration transversale du genre au sein d’un objectif spécifique.</v>
      </c>
      <c r="B4" s="103"/>
      <c r="C4" s="1" t="s">
        <v>8</v>
      </c>
    </row>
    <row r="5" spans="1:3" ht="61.5" customHeight="1">
      <c r="A5" s="22" t="s">
        <v>8</v>
      </c>
      <c r="B5" s="23" t="str">
        <f>IF(lang=3,values!D668,IF(lang=1,values!N668,IF(lang=2,values!X668,IF(lang=4,values!AH668,"set lang!"))))</f>
        <v>Les mesures liées au genre qui étaient prévues dans le document de programme sont pleinement mises en œuvre. On estime qu'elles auront l’effet escompté.
Interprétation du rapport final : les mesures liées au genre prévues dans le document de programme ont été pleinement mises en œuvre. Les mesures ont eu l’effet escompté.</v>
      </c>
    </row>
    <row r="6" spans="1:3" ht="67.5" customHeight="1">
      <c r="A6" s="25" t="s">
        <v>9</v>
      </c>
      <c r="B6" s="26" t="str">
        <f>IF(lang=3,values!D669,IF(lang=1,values!N669,IF(lang=2,values!X669,IF(lang=4,values!AH669,"set lang!"))))</f>
        <v xml:space="preserve">Quelques adaptations mineures sont nécessaires pour mettre en œuvre comme prévu  les mesures liées au genre et favoriser l’aspect genre. Ces adaptations sont apportées dans le cadre de l’intervention.
Interprétation du rapport final : la plupart des adaptations mineures qui étaient nécessaires pour mettre en œuvre les mesures liées au genre et favoriser l'aspect genre ont été apportées dans le cadre de l'intervention. Les leçons tirées doivent servir à des interventions analogues à l'avenir. </v>
      </c>
    </row>
    <row r="7" spans="1:3" ht="71.25" customHeight="1">
      <c r="A7" s="25" t="s">
        <v>10</v>
      </c>
      <c r="B7" s="26" t="str">
        <f>IF(lang=3,values!D670,IF(lang=1,values!N670,IF(lang=2,values!X670,IF(lang=4,values!AH670,"set lang!"))))</f>
        <v xml:space="preserve">La mise  en œuvre des mesures liées au genre telles qu’elles étaient prévues présente des lacunes et l'intervention ne favorise pas l'aspect genre. Des mesures correctives sont nécessaires.
Interprétation du rapport final : des lacunes sont apparues dans la mise en œuvre des mesures liées au genre telles qu’elles étaient prévues et l'intervention n'a favorisé que partiellement l'aspect genre. Les mesures correctives n'ont eu qu'un effet partiel ou n'ont pas été complètement exécutées comme prévu. Les leçons tirées doivent servir à des interventions analogues à l'avenir. </v>
      </c>
    </row>
    <row r="8" spans="1:3" ht="80.150000000000006" customHeight="1" thickBot="1">
      <c r="A8" s="28" t="s">
        <v>11</v>
      </c>
      <c r="B8" s="33" t="str">
        <f>IF(lang=3,values!D671,IF(lang=1,values!N671,IF(lang=2,values!X671,IF(lang=4,values!AH671,"set lang!"))))</f>
        <v>En raison du contexte et de l'opérationnalisation de la stratégie, de sérieux problèmes sont apparus dans la mise en œuvre des mesures liées au genre telles qu'elles étaient prévues. Par conséquent, l'intervention ne favorise absolument pas l'aspect genre. Un ajustement majeur doit être apporté.
Interprétation du rapport final : en raison du contexte et de l'opérationnalisation de la stratégie, l'intervention n'a pas favorisé l'aspect genre. Les mesures correctives n'ont pas eu l'effet escompté ou n'ont pas été exécutées comme prévu. Une réflexion de fond quant à des interventions analogues à l'avenir s'impose.</v>
      </c>
    </row>
    <row r="9" spans="1:3" ht="15.75" customHeight="1" thickBot="1">
      <c r="A9" s="92" t="str">
        <f>IF(lang=3,values!D642,IF(lang=1,values!N642,IF(lang=2,values!X642,IF(lang=4,values!AH642,"set lang!"))))</f>
        <v>COMMENTAIRES</v>
      </c>
      <c r="B9" s="93"/>
    </row>
    <row r="10" spans="1:3" ht="100.4" customHeight="1" thickBot="1">
      <c r="A10" s="94" t="s">
        <v>1335</v>
      </c>
      <c r="B10" s="95"/>
    </row>
    <row r="12" spans="1:3" ht="15.5">
      <c r="C12" s="31"/>
    </row>
    <row r="13" spans="1:3" ht="15.5">
      <c r="C13" s="31"/>
    </row>
  </sheetData>
  <sheetProtection algorithmName="SHA-512" hashValue="605WSquTidG6DGbbJbCSX4isx/gnqYDdMoUSr/ew+XYc3tPWhY/KNlfNVqcYe85JHRO8p11dJRwBQ7mmpfE0vQ==" saltValue="Id2NFQNBwGHqPHmoX/7GTg==" spinCount="100000" sheet="1" objects="1" scenarios="1" formatCells="0" formatRows="0" selectLockedCells="1"/>
  <mergeCells count="6">
    <mergeCell ref="A10:B10"/>
    <mergeCell ref="A1:B1"/>
    <mergeCell ref="A2:B2"/>
    <mergeCell ref="A3:B3"/>
    <mergeCell ref="A4:B4"/>
    <mergeCell ref="A9:B9"/>
  </mergeCells>
  <conditionalFormatting sqref="A5:B5">
    <cfRule type="expression" dxfId="21" priority="6">
      <formula>$C$4="A"</formula>
    </cfRule>
  </conditionalFormatting>
  <conditionalFormatting sqref="A6:B6">
    <cfRule type="expression" dxfId="20" priority="5">
      <formula>$C$4="B"</formula>
    </cfRule>
  </conditionalFormatting>
  <conditionalFormatting sqref="A7:B7">
    <cfRule type="expression" dxfId="19" priority="4">
      <formula>$C$4="C"</formula>
    </cfRule>
  </conditionalFormatting>
  <conditionalFormatting sqref="A8:B8">
    <cfRule type="expression" dxfId="18" priority="3">
      <formula>$C$4="D"</formula>
    </cfRule>
  </conditionalFormatting>
  <conditionalFormatting sqref="A10:B10">
    <cfRule type="expression" dxfId="17" priority="1">
      <formula>$C$1="D"</formula>
    </cfRule>
    <cfRule type="expression" dxfId="16" priority="2">
      <formula>$C$1="C"</formula>
    </cfRule>
  </conditionalFormatting>
  <conditionalFormatting sqref="C2 C4:C10">
    <cfRule type="cellIs" dxfId="15" priority="13" operator="equal">
      <formula>"-"</formula>
    </cfRule>
    <cfRule type="cellIs" dxfId="14" priority="14" operator="equal">
      <formula>"D"</formula>
    </cfRule>
    <cfRule type="cellIs" dxfId="13" priority="15" operator="equal">
      <formula>"C"</formula>
    </cfRule>
    <cfRule type="cellIs" dxfId="12" priority="16" operator="equal">
      <formula>"B"</formula>
    </cfRule>
    <cfRule type="cellIs" dxfId="11" priority="17" operator="equal">
      <formula>"A"</formula>
    </cfRule>
  </conditionalFormatting>
  <dataValidations count="2">
    <dataValidation type="list" allowBlank="1" showInputMessage="1" showErrorMessage="1" sqref="C4" xr:uid="{00000000-0002-0000-0900-000000000000}">
      <formula1>poss_scores</formula1>
    </dataValidation>
    <dataValidation allowBlank="1" showInputMessage="1" showErrorMessage="1" promptTitle="Text length" prompt="Max 3.200 caracters (1 Word page)" sqref="A10:B10" xr:uid="{00000000-0002-0000-0900-000001000000}"/>
  </dataValidations>
  <pageMargins left="0.7" right="0.7" top="0.75" bottom="0.75" header="0.3" footer="0.3"/>
  <pageSetup paperSize="9" scale="71" fitToHeight="0" orientation="portrait" r:id="rId1"/>
  <headerFooter>
    <oddHeader>&amp;C&amp;"-,Italic"ACTOR : 
LAND:</oddHeader>
    <evenHeader>&amp;C&amp;"-,Italic"ACTOR : 
LAND:</evenHeader>
    <firstHeader>&amp;C&amp;"-,Italic"ACTOR : 
LAND:</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2000000}">
          <x14:formula1>
            <xm:f>'https://diplonet.diplomatie.be/Users/broeca/AppData/Local/Microsoft/Windows/Temporary Internet Files/Content.Outlook/M15P45FN/[2019 Performantiemeetsysteem - 20190321.xlsx]Sheet3'!#REF!</xm:f>
          </x14:formula1>
          <xm:sqref>C5:C10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pageSetUpPr fitToPage="1"/>
  </sheetPr>
  <dimension ref="A1:C13"/>
  <sheetViews>
    <sheetView topLeftCell="A7" workbookViewId="0">
      <selection activeCell="A10" sqref="A10:B10"/>
    </sheetView>
  </sheetViews>
  <sheetFormatPr baseColWidth="10" defaultColWidth="9.26953125" defaultRowHeight="14.5"/>
  <cols>
    <col min="1" max="1" width="7.54296875" style="19" customWidth="1"/>
    <col min="2" max="2" width="105.26953125" style="19" customWidth="1"/>
    <col min="3" max="3" width="11.7265625" style="24" customWidth="1"/>
    <col min="4" max="4" width="9.26953125" customWidth="1"/>
  </cols>
  <sheetData>
    <row r="1" spans="1:3" ht="21" customHeight="1" thickBot="1">
      <c r="A1" s="88" t="str">
        <f>IF(lang=3,values!D724,IF(lang=1,values!N724,IF(lang=2,values!X724,IF(lang=4,values!AH724,"set lang!"))))</f>
        <v>7. Thème transversal environnement</v>
      </c>
      <c r="B1" s="89"/>
      <c r="C1" s="20" t="str">
        <f>IF(lang=3,values!D784,IF(lang=1,values!N784,IF(lang=2,values!X784,IF(lang=4,values!AH784,"set lang!"))))</f>
        <v>SCORE</v>
      </c>
    </row>
    <row r="2" spans="1:3" ht="15.75" customHeight="1" thickBot="1">
      <c r="A2" s="88" t="str">
        <f>IF(lang=3,values!D725,IF(lang=1,values!N725,IF(lang=2,values!X725,IF(lang=4,values!AH725,"set lang!"))))</f>
        <v>SCORE GLOBAL ENVIRONNEMENT</v>
      </c>
      <c r="B2" s="89"/>
      <c r="C2" s="21" t="str">
        <f>C4</f>
        <v>A</v>
      </c>
    </row>
    <row r="3" spans="1:3" ht="48.75" customHeight="1" thickBot="1">
      <c r="A3" s="97" t="str">
        <f>IF(lang=3,values!D726,IF(lang=1,values!N726,IF(lang=2,values!X726,IF(lang=4,values!AH726,"set lang!"))))</f>
        <v>Interprétation du critère environnement : 
L'évaluation de ce critère doit être réalisée à la lumière de ce qui a été planifié par l'acteur dans le domaine de l'environnement et consiste à vérifier si les mesures prévues sont mises en œuvre.de manière cohérente. Ce critère se rapporte à l'intégration transversale de l'aspect environnement.</v>
      </c>
      <c r="B3" s="101"/>
      <c r="C3" s="19"/>
    </row>
    <row r="4" spans="1:3" ht="17.25" customHeight="1" thickBot="1">
      <c r="A4" s="102" t="str">
        <f>IF(lang=3,values!D727,IF(lang=1,values!N727,IF(lang=2,values!X727,IF(lang=4,values!AH727,"set lang!"))))</f>
        <v xml:space="preserve">6.1 Les mesures liées à l'environnement sont-elles mises en œuvre comme prévu ? </v>
      </c>
      <c r="B4" s="103"/>
      <c r="C4" s="1" t="s">
        <v>8</v>
      </c>
    </row>
    <row r="5" spans="1:3" ht="53.25" customHeight="1">
      <c r="A5" s="22" t="s">
        <v>8</v>
      </c>
      <c r="B5" s="23" t="str">
        <f>IF(lang=3,values!D758,IF(lang=1,values!N758,IF(lang=2,values!X758,IF(lang=4,values!AH758,"set lang!"))))</f>
        <v>Les mesures liées à l'environnement, qui étaient prévues dans le document de programme, sont pleinement mises en œuvre. On estime qu'elles auront l’effet escompté.
Interprétation du rapport final : les mesures liées à l'environnement prévues dans le document de programme ont été pleinement mises en œuvre. Les mesures ont eu l’effet escompté.</v>
      </c>
    </row>
    <row r="6" spans="1:3" ht="69" customHeight="1">
      <c r="A6" s="25" t="s">
        <v>9</v>
      </c>
      <c r="B6" s="26" t="str">
        <f>IF(lang=3,values!D759,IF(lang=1,values!N759,IF(lang=2,values!X759,IF(lang=4,values!AH759,"set lang!"))))</f>
        <v xml:space="preserve">Quelques adaptations mineures sont nécessaires pour mettre en œuvre  comme prévu les mesures liées à l'environnement et favoriser l’aspect environnement. Ces adaptations sont apportées dans le cadre de l’intervention.
Interprétation du rapport final : la plupart des adaptations mineures qui étaient nécessaires pour mettre en œuvre les mesures liées à l'environnement et favoriser l'aspect environnement ont été apportées dans le cadre de l'intervention. Les leçons tirées doivent servir à des interventions analogues à l'avenir. </v>
      </c>
    </row>
    <row r="7" spans="1:3" ht="68.900000000000006" customHeight="1">
      <c r="A7" s="25" t="s">
        <v>10</v>
      </c>
      <c r="B7" s="26" t="str">
        <f>IF(lang=3,values!D760,IF(lang=1,values!N760,IF(lang=2,values!X760,IF(lang=4,values!AH760,"set lang!"))))</f>
        <v xml:space="preserve">La mise en œuvre des mesures liées à l'environnement telles qu’elles étaient prévues présente des lacunes et l'intervention ne favorise pas l'aspect environnement. Des mesures correctives sont nécessaires.
Interprétation du rapport final : des lacunes sont apparues dans la mise en œuvre des mesures liées à l'environnement telles qu’elles étaient prévues et l’intervention n'a favorisé que partiellement l'aspect environnement. Les mesures correctives n'ont eu qu'un effet partiel ou n'ont pas été complètement exécutées comme prévu. Les leçons tirées doivent servir à des interventions analogues à l'avenir. </v>
      </c>
    </row>
    <row r="8" spans="1:3" ht="81.75" customHeight="1" thickBot="1">
      <c r="A8" s="28" t="s">
        <v>11</v>
      </c>
      <c r="B8" s="33" t="str">
        <f>IF(lang=3,values!D761,IF(lang=1,values!N761,IF(lang=2,values!X761,IF(lang=4,values!AH761,"set lang!"))))</f>
        <v>En raison du contexte et de l'opérationnalisation de la stratégie, de sérieux problèmes sont apparus dans la mise en œuvre des mesures liées à l'environnement telles qu'elles étaient prévues. Par conséquent, l'intervention ne favorise absolument pas l'aspect environnement. Un ajustement majeur doit être effectué.
Interprétation du rapport final : en raison du contexte et de l'opérationnalisation de la stratégie, l'intervention n'a pas favorisé l'aspect environnement. Les mesures correctives n'ont pas eu l'effet escompté ou n'ont pas été exécutées comme prévu. Une réflexion de fond quant à des interventions analogues à l'avenir s'impose.</v>
      </c>
    </row>
    <row r="9" spans="1:3" ht="15.75" customHeight="1" thickBot="1">
      <c r="A9" s="92" t="str">
        <f>IF(lang=3,values!D732,IF(lang=1,values!N732,IF(lang=2,values!X732,IF(lang=4,values!AH732,"set lang!"))))</f>
        <v>COMMENTAIRES</v>
      </c>
      <c r="B9" s="93"/>
    </row>
    <row r="10" spans="1:3" ht="100.4" customHeight="1" thickBot="1">
      <c r="A10" s="94" t="s">
        <v>1336</v>
      </c>
      <c r="B10" s="95"/>
    </row>
    <row r="12" spans="1:3" ht="15.5">
      <c r="C12" s="31"/>
    </row>
    <row r="13" spans="1:3" ht="15.5">
      <c r="C13" s="31"/>
    </row>
  </sheetData>
  <sheetProtection algorithmName="SHA-512" hashValue="44vgjlZF94swMfKRi0euIgB+5T5TqeGki2u+PCI3TZmdogzuKdSinCilpz+IP4Foom2yCuS+1yiCH8npBx1FOA==" saltValue="dQwRzql6d9UIN8PW7+qvQg==" spinCount="100000" sheet="1" objects="1" scenarios="1" formatCells="0" formatRows="0" selectLockedCells="1"/>
  <mergeCells count="6">
    <mergeCell ref="A10:B10"/>
    <mergeCell ref="A1:B1"/>
    <mergeCell ref="A2:B2"/>
    <mergeCell ref="A3:B3"/>
    <mergeCell ref="A4:B4"/>
    <mergeCell ref="A9:B9"/>
  </mergeCells>
  <conditionalFormatting sqref="A5:B5">
    <cfRule type="expression" dxfId="10" priority="6">
      <formula>$C$4="A"</formula>
    </cfRule>
  </conditionalFormatting>
  <conditionalFormatting sqref="A6:B6">
    <cfRule type="expression" dxfId="9" priority="5">
      <formula>$C$4="B"</formula>
    </cfRule>
  </conditionalFormatting>
  <conditionalFormatting sqref="A7:B7">
    <cfRule type="expression" dxfId="8" priority="4">
      <formula>$C$4="C"</formula>
    </cfRule>
  </conditionalFormatting>
  <conditionalFormatting sqref="A8:B8">
    <cfRule type="expression" dxfId="7" priority="3">
      <formula>$C$4="D"</formula>
    </cfRule>
  </conditionalFormatting>
  <conditionalFormatting sqref="A10:B10">
    <cfRule type="expression" dxfId="6" priority="1">
      <formula>$C$1="D"</formula>
    </cfRule>
    <cfRule type="expression" dxfId="5" priority="2">
      <formula>$C$1="C"</formula>
    </cfRule>
  </conditionalFormatting>
  <conditionalFormatting sqref="C2 C4:C10">
    <cfRule type="cellIs" dxfId="4" priority="13" operator="equal">
      <formula>"-"</formula>
    </cfRule>
    <cfRule type="cellIs" dxfId="3" priority="14" operator="equal">
      <formula>"D"</formula>
    </cfRule>
    <cfRule type="cellIs" dxfId="2" priority="15" operator="equal">
      <formula>"C"</formula>
    </cfRule>
    <cfRule type="cellIs" dxfId="1" priority="16" operator="equal">
      <formula>"B"</formula>
    </cfRule>
    <cfRule type="cellIs" dxfId="0" priority="17" operator="equal">
      <formula>"A"</formula>
    </cfRule>
  </conditionalFormatting>
  <dataValidations count="2">
    <dataValidation type="list" allowBlank="1" showInputMessage="1" showErrorMessage="1" sqref="C4" xr:uid="{00000000-0002-0000-0A00-000000000000}">
      <formula1>poss_scores</formula1>
    </dataValidation>
    <dataValidation allowBlank="1" showInputMessage="1" showErrorMessage="1" promptTitle="Text length" prompt="Max 3.200 caracters (1 Word page)" sqref="A10:B10" xr:uid="{00000000-0002-0000-0A00-000001000000}"/>
  </dataValidations>
  <pageMargins left="0.7" right="0.7" top="0.75" bottom="0.75" header="0.3" footer="0.3"/>
  <pageSetup paperSize="9" scale="71" fitToHeight="0" orientation="portrait" r:id="rId1"/>
  <headerFooter>
    <oddHeader>&amp;C&amp;"-,Italic"ACTOR : 
LAND:</oddHeader>
    <evenHeader>&amp;C&amp;"-,Italic"ACTOR : 
LAND:</evenHeader>
    <firstHeader>&amp;C&amp;"-,Italic"ACTOR : 
LAND:</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2000000}">
          <x14:formula1>
            <xm:f>'https://diplonet.diplomatie.be/Users/broeca/AppData/Local/Microsoft/Windows/Temporary Internet Files/Content.Outlook/M15P45FN/[2019 Performantiemeetsysteem - 20190321.xlsx]Sheet3'!#REF!</xm:f>
          </x14:formula1>
          <xm:sqref>C5:C10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8D7DF-DB31-4423-886D-603C43DE7ECE}">
  <sheetPr codeName="Sheet1"/>
  <dimension ref="A1:E42"/>
  <sheetViews>
    <sheetView workbookViewId="0"/>
  </sheetViews>
  <sheetFormatPr baseColWidth="10" defaultColWidth="8.7265625" defaultRowHeight="14.5"/>
  <cols>
    <col min="1" max="1" width="16.26953125" customWidth="1"/>
    <col min="2" max="2" width="34" customWidth="1"/>
    <col min="3" max="3" width="37" customWidth="1"/>
    <col min="4" max="4" width="31.26953125" customWidth="1"/>
    <col min="5" max="5" width="35.7265625" customWidth="1"/>
  </cols>
  <sheetData>
    <row r="1" spans="1:5">
      <c r="A1" t="s">
        <v>33</v>
      </c>
    </row>
    <row r="2" spans="1:5">
      <c r="A2" t="s">
        <v>34</v>
      </c>
    </row>
    <row r="3" spans="1:5">
      <c r="A3" t="s">
        <v>35</v>
      </c>
    </row>
    <row r="4" spans="1:5">
      <c r="A4" t="s">
        <v>36</v>
      </c>
    </row>
    <row r="6" spans="1:5">
      <c r="B6" t="s">
        <v>33</v>
      </c>
      <c r="C6" t="s">
        <v>34</v>
      </c>
      <c r="D6" t="s">
        <v>35</v>
      </c>
      <c r="E6" t="s">
        <v>36</v>
      </c>
    </row>
    <row r="7" spans="1:5">
      <c r="A7" t="s">
        <v>33</v>
      </c>
      <c r="B7" t="s">
        <v>37</v>
      </c>
      <c r="C7" t="s">
        <v>37</v>
      </c>
      <c r="D7" t="s">
        <v>38</v>
      </c>
      <c r="E7" t="s">
        <v>39</v>
      </c>
    </row>
    <row r="8" spans="1:5">
      <c r="B8" t="s">
        <v>40</v>
      </c>
      <c r="C8" t="s">
        <v>41</v>
      </c>
      <c r="D8" t="s">
        <v>42</v>
      </c>
      <c r="E8" t="s">
        <v>43</v>
      </c>
    </row>
    <row r="9" spans="1:5">
      <c r="B9" t="s">
        <v>44</v>
      </c>
      <c r="C9" t="s">
        <v>45</v>
      </c>
      <c r="D9" t="s">
        <v>46</v>
      </c>
      <c r="E9" t="s">
        <v>47</v>
      </c>
    </row>
    <row r="10" spans="1:5">
      <c r="B10" t="s">
        <v>48</v>
      </c>
      <c r="C10" t="s">
        <v>49</v>
      </c>
      <c r="D10" t="s">
        <v>50</v>
      </c>
      <c r="E10" t="s">
        <v>51</v>
      </c>
    </row>
    <row r="11" spans="1:5">
      <c r="B11" t="s">
        <v>52</v>
      </c>
      <c r="C11" t="s">
        <v>53</v>
      </c>
      <c r="D11" t="s">
        <v>54</v>
      </c>
      <c r="E11" t="s">
        <v>55</v>
      </c>
    </row>
    <row r="12" spans="1:5">
      <c r="B12" t="s">
        <v>56</v>
      </c>
      <c r="C12" t="s">
        <v>57</v>
      </c>
      <c r="D12" t="s">
        <v>58</v>
      </c>
      <c r="E12" t="s">
        <v>59</v>
      </c>
    </row>
    <row r="13" spans="1:5">
      <c r="B13" t="s">
        <v>60</v>
      </c>
      <c r="C13" t="s">
        <v>61</v>
      </c>
      <c r="D13" t="s">
        <v>62</v>
      </c>
      <c r="E13" t="s">
        <v>63</v>
      </c>
    </row>
    <row r="14" spans="1:5">
      <c r="B14" t="s">
        <v>64</v>
      </c>
      <c r="C14" t="s">
        <v>65</v>
      </c>
      <c r="D14" t="s">
        <v>66</v>
      </c>
      <c r="E14" t="s">
        <v>67</v>
      </c>
    </row>
    <row r="15" spans="1:5">
      <c r="B15" t="s">
        <v>68</v>
      </c>
      <c r="C15" t="s">
        <v>69</v>
      </c>
      <c r="D15" t="s">
        <v>70</v>
      </c>
      <c r="E15" t="s">
        <v>71</v>
      </c>
    </row>
    <row r="16" spans="1:5">
      <c r="A16" t="s">
        <v>34</v>
      </c>
      <c r="B16" t="s">
        <v>37</v>
      </c>
    </row>
    <row r="17" spans="1:2">
      <c r="B17" t="s">
        <v>41</v>
      </c>
    </row>
    <row r="18" spans="1:2">
      <c r="B18" t="s">
        <v>45</v>
      </c>
    </row>
    <row r="19" spans="1:2">
      <c r="B19" t="s">
        <v>49</v>
      </c>
    </row>
    <row r="20" spans="1:2">
      <c r="B20" t="s">
        <v>53</v>
      </c>
    </row>
    <row r="21" spans="1:2">
      <c r="B21" t="s">
        <v>57</v>
      </c>
    </row>
    <row r="22" spans="1:2">
      <c r="B22" t="s">
        <v>61</v>
      </c>
    </row>
    <row r="23" spans="1:2">
      <c r="B23" t="s">
        <v>65</v>
      </c>
    </row>
    <row r="24" spans="1:2">
      <c r="B24" t="s">
        <v>69</v>
      </c>
    </row>
    <row r="25" spans="1:2">
      <c r="A25" t="s">
        <v>35</v>
      </c>
      <c r="B25" t="s">
        <v>38</v>
      </c>
    </row>
    <row r="26" spans="1:2">
      <c r="B26" t="s">
        <v>42</v>
      </c>
    </row>
    <row r="27" spans="1:2">
      <c r="B27" t="s">
        <v>46</v>
      </c>
    </row>
    <row r="28" spans="1:2">
      <c r="B28" t="s">
        <v>50</v>
      </c>
    </row>
    <row r="29" spans="1:2">
      <c r="B29" t="s">
        <v>54</v>
      </c>
    </row>
    <row r="30" spans="1:2">
      <c r="B30" t="s">
        <v>58</v>
      </c>
    </row>
    <row r="31" spans="1:2">
      <c r="B31" t="s">
        <v>62</v>
      </c>
    </row>
    <row r="32" spans="1:2">
      <c r="B32" t="s">
        <v>66</v>
      </c>
    </row>
    <row r="33" spans="1:2">
      <c r="B33" t="s">
        <v>70</v>
      </c>
    </row>
    <row r="34" spans="1:2">
      <c r="A34" t="s">
        <v>36</v>
      </c>
      <c r="B34" t="s">
        <v>39</v>
      </c>
    </row>
    <row r="35" spans="1:2">
      <c r="B35" t="s">
        <v>43</v>
      </c>
    </row>
    <row r="36" spans="1:2">
      <c r="B36" t="s">
        <v>47</v>
      </c>
    </row>
    <row r="37" spans="1:2">
      <c r="B37" t="s">
        <v>51</v>
      </c>
    </row>
    <row r="38" spans="1:2">
      <c r="B38" t="s">
        <v>55</v>
      </c>
    </row>
    <row r="39" spans="1:2">
      <c r="B39" t="s">
        <v>59</v>
      </c>
    </row>
    <row r="40" spans="1:2">
      <c r="B40" t="s">
        <v>63</v>
      </c>
    </row>
    <row r="41" spans="1:2">
      <c r="B41" t="s">
        <v>67</v>
      </c>
    </row>
    <row r="42" spans="1:2">
      <c r="B42" t="s">
        <v>71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AS1554"/>
  <sheetViews>
    <sheetView topLeftCell="A46" workbookViewId="0">
      <selection activeCell="I64" sqref="I64"/>
    </sheetView>
  </sheetViews>
  <sheetFormatPr baseColWidth="10" defaultColWidth="8.7265625" defaultRowHeight="15" customHeight="1"/>
  <cols>
    <col min="1" max="1" width="36.26953125" customWidth="1"/>
    <col min="2" max="2" width="9.7265625" customWidth="1"/>
    <col min="3" max="3" width="17.54296875" customWidth="1"/>
    <col min="4" max="4" width="19.54296875" customWidth="1"/>
    <col min="5" max="5" width="14.54296875" customWidth="1"/>
    <col min="6" max="6" width="9.453125" customWidth="1"/>
    <col min="7" max="7" width="12.453125" customWidth="1"/>
    <col min="8" max="9" width="11" customWidth="1"/>
    <col min="10" max="12" width="11" hidden="1" customWidth="1"/>
    <col min="15" max="15" width="11" hidden="1" customWidth="1"/>
    <col min="16" max="23" width="0" hidden="1" customWidth="1"/>
    <col min="25" max="25" width="12" hidden="1" customWidth="1"/>
    <col min="26" max="33" width="0" hidden="1" customWidth="1"/>
    <col min="35" max="35" width="12" hidden="1" customWidth="1"/>
    <col min="36" max="37" width="0" hidden="1" customWidth="1"/>
  </cols>
  <sheetData>
    <row r="1" spans="1:45" ht="15" customHeight="1">
      <c r="D1" s="5"/>
      <c r="N1" s="5"/>
      <c r="X1" s="5"/>
      <c r="AH1" s="5"/>
    </row>
    <row r="2" spans="1:45" ht="15" customHeight="1">
      <c r="D2" s="3" t="s">
        <v>33</v>
      </c>
      <c r="N2" s="3" t="s">
        <v>34</v>
      </c>
      <c r="X2" s="3" t="s">
        <v>35</v>
      </c>
      <c r="AH2" s="3" t="s">
        <v>36</v>
      </c>
      <c r="AO2" t="s">
        <v>32</v>
      </c>
    </row>
    <row r="3" spans="1:45" ht="15" customHeight="1">
      <c r="A3" t="s">
        <v>72</v>
      </c>
      <c r="B3" t="s">
        <v>73</v>
      </c>
      <c r="C3" t="s">
        <v>74</v>
      </c>
      <c r="D3" t="s">
        <v>75</v>
      </c>
      <c r="E3" t="s">
        <v>76</v>
      </c>
      <c r="F3" t="s">
        <v>77</v>
      </c>
      <c r="G3" t="s">
        <v>78</v>
      </c>
      <c r="H3" t="s">
        <v>79</v>
      </c>
      <c r="I3" t="s">
        <v>80</v>
      </c>
      <c r="J3" t="s">
        <v>81</v>
      </c>
      <c r="K3" t="s">
        <v>82</v>
      </c>
      <c r="L3" t="s">
        <v>83</v>
      </c>
      <c r="M3" t="s">
        <v>84</v>
      </c>
      <c r="N3" t="s">
        <v>85</v>
      </c>
      <c r="O3" t="s">
        <v>86</v>
      </c>
      <c r="P3" t="s">
        <v>87</v>
      </c>
      <c r="Q3" t="s">
        <v>88</v>
      </c>
      <c r="R3" t="s">
        <v>89</v>
      </c>
      <c r="S3" t="s">
        <v>90</v>
      </c>
      <c r="T3" t="s">
        <v>91</v>
      </c>
      <c r="U3" t="s">
        <v>92</v>
      </c>
      <c r="V3" t="s">
        <v>93</v>
      </c>
      <c r="W3" t="s">
        <v>94</v>
      </c>
      <c r="X3" s="4" t="s">
        <v>95</v>
      </c>
      <c r="Y3" t="s">
        <v>96</v>
      </c>
      <c r="Z3" t="s">
        <v>97</v>
      </c>
      <c r="AA3" t="s">
        <v>98</v>
      </c>
      <c r="AB3" t="s">
        <v>99</v>
      </c>
      <c r="AC3" t="s">
        <v>100</v>
      </c>
      <c r="AD3" t="s">
        <v>101</v>
      </c>
      <c r="AE3" t="s">
        <v>102</v>
      </c>
      <c r="AF3" t="s">
        <v>103</v>
      </c>
      <c r="AG3" t="s">
        <v>104</v>
      </c>
      <c r="AH3" s="4" t="s">
        <v>105</v>
      </c>
      <c r="AI3" t="s">
        <v>106</v>
      </c>
      <c r="AJ3" t="s">
        <v>107</v>
      </c>
      <c r="AK3" t="s">
        <v>108</v>
      </c>
      <c r="AO3" t="s">
        <v>8</v>
      </c>
      <c r="AR3" t="s">
        <v>3</v>
      </c>
      <c r="AS3">
        <v>1</v>
      </c>
    </row>
    <row r="4" spans="1:45" ht="15" customHeight="1">
      <c r="A4" t="str">
        <f>LEFT(Table1[[#This Row],[address]],3)&amp;(RIGHT(Table1[[#This Row],[address]],LEN(Table1[[#This Row],[address]])-3)+1)</f>
        <v>$A$3</v>
      </c>
      <c r="B4">
        <f>IF(Table1[[#This Row],[E]]&lt;&gt;"",1,"x")</f>
        <v>1</v>
      </c>
      <c r="C4" t="s">
        <v>37</v>
      </c>
      <c r="D4" s="4" t="s">
        <v>109</v>
      </c>
      <c r="E4" t="s">
        <v>110</v>
      </c>
      <c r="F4">
        <v>22.5</v>
      </c>
      <c r="G4">
        <v>48</v>
      </c>
      <c r="H4">
        <f>MAX(Table1[[#This Row],[h]],Table1[[#This Row],[h8]],Table1[[#This Row],[h17]],Table1[[#This Row],[h26]])</f>
        <v>22.5</v>
      </c>
      <c r="I4">
        <f>MAX(Table1[[#This Row],[w]],Table1[[#This Row],[w9]],Table1[[#This Row],[w18]],Table1[[#This Row],[w27]])</f>
        <v>73.5</v>
      </c>
      <c r="J4" t="b">
        <f>AND(Table1[[#This Row],[address]]=Table1[[#This Row],[address7]],Table1[[#This Row],[address]]=Table1[[#This Row],[address16]],Table1[[#This Row],[address]]=Table1[[#This Row],[address25]])</f>
        <v>0</v>
      </c>
      <c r="M4" t="s">
        <v>37</v>
      </c>
      <c r="N4" s="4" t="s">
        <v>111</v>
      </c>
      <c r="O4" t="s">
        <v>112</v>
      </c>
      <c r="P4">
        <v>22.5</v>
      </c>
      <c r="Q4">
        <v>48.75</v>
      </c>
      <c r="W4" t="s">
        <v>38</v>
      </c>
      <c r="X4" s="4" t="s">
        <v>113</v>
      </c>
      <c r="Y4" t="s">
        <v>112</v>
      </c>
      <c r="Z4">
        <v>22.5</v>
      </c>
      <c r="AA4">
        <v>48</v>
      </c>
      <c r="AG4" t="s">
        <v>39</v>
      </c>
      <c r="AH4" s="4" t="s">
        <v>114</v>
      </c>
      <c r="AI4" t="s">
        <v>112</v>
      </c>
      <c r="AJ4">
        <v>22.5</v>
      </c>
      <c r="AK4">
        <v>73.5</v>
      </c>
      <c r="AO4" t="s">
        <v>9</v>
      </c>
      <c r="AR4" t="s">
        <v>5</v>
      </c>
      <c r="AS4">
        <v>2</v>
      </c>
    </row>
    <row r="5" spans="1:45" ht="15" customHeight="1">
      <c r="A5" t="str">
        <f>LEFT(Table1[[#This Row],[address]],3)&amp;(RIGHT(Table1[[#This Row],[address]],LEN(Table1[[#This Row],[address]])-3)+1)</f>
        <v>$A$4</v>
      </c>
      <c r="B5">
        <f>IF(Table1[[#This Row],[E]]&lt;&gt;"",1,"x")</f>
        <v>1</v>
      </c>
      <c r="C5" t="s">
        <v>37</v>
      </c>
      <c r="D5" t="s">
        <v>115</v>
      </c>
      <c r="E5" t="s">
        <v>116</v>
      </c>
      <c r="F5">
        <v>22.5</v>
      </c>
      <c r="G5">
        <v>48</v>
      </c>
      <c r="H5">
        <f>MAX(Table1[[#This Row],[h]],Table1[[#This Row],[h8]],Table1[[#This Row],[h17]],Table1[[#This Row],[h26]])</f>
        <v>22.5</v>
      </c>
      <c r="I5">
        <f>MAX(Table1[[#This Row],[w]],Table1[[#This Row],[w9]],Table1[[#This Row],[w18]],Table1[[#This Row],[w27]])</f>
        <v>73.5</v>
      </c>
      <c r="J5" t="b">
        <f>AND(Table1[[#This Row],[address]]=Table1[[#This Row],[address7]],Table1[[#This Row],[address]]=Table1[[#This Row],[address16]],Table1[[#This Row],[address]]=Table1[[#This Row],[address25]])</f>
        <v>0</v>
      </c>
      <c r="M5" t="s">
        <v>37</v>
      </c>
      <c r="N5" t="s">
        <v>117</v>
      </c>
      <c r="O5" t="s">
        <v>110</v>
      </c>
      <c r="P5">
        <v>22.5</v>
      </c>
      <c r="Q5">
        <v>48.75</v>
      </c>
      <c r="W5" t="s">
        <v>38</v>
      </c>
      <c r="X5" s="4" t="s">
        <v>118</v>
      </c>
      <c r="Y5" t="s">
        <v>110</v>
      </c>
      <c r="Z5">
        <v>22.5</v>
      </c>
      <c r="AA5">
        <v>48</v>
      </c>
      <c r="AG5" t="s">
        <v>39</v>
      </c>
      <c r="AH5" s="4" t="s">
        <v>119</v>
      </c>
      <c r="AI5" t="s">
        <v>110</v>
      </c>
      <c r="AJ5">
        <v>22.5</v>
      </c>
      <c r="AK5">
        <v>73.5</v>
      </c>
      <c r="AO5" t="s">
        <v>10</v>
      </c>
      <c r="AR5" t="s">
        <v>7</v>
      </c>
      <c r="AS5">
        <v>3</v>
      </c>
    </row>
    <row r="6" spans="1:45" ht="15" customHeight="1">
      <c r="A6" t="str">
        <f>LEFT(Table1[[#This Row],[address]],3)&amp;(RIGHT(Table1[[#This Row],[address]],LEN(Table1[[#This Row],[address]])-3)+1)</f>
        <v>$A$5</v>
      </c>
      <c r="B6">
        <f>IF(Table1[[#This Row],[E]]&lt;&gt;"",1,"x")</f>
        <v>1</v>
      </c>
      <c r="C6" t="s">
        <v>37</v>
      </c>
      <c r="D6" s="4" t="s">
        <v>120</v>
      </c>
      <c r="E6" t="s">
        <v>121</v>
      </c>
      <c r="F6">
        <v>297</v>
      </c>
      <c r="G6">
        <v>48</v>
      </c>
      <c r="H6">
        <f>MAX(Table1[[#This Row],[h]],Table1[[#This Row],[h8]],Table1[[#This Row],[h17]],Table1[[#This Row],[h26]])</f>
        <v>297</v>
      </c>
      <c r="I6">
        <f>MAX(Table1[[#This Row],[w]],Table1[[#This Row],[w9]],Table1[[#This Row],[w18]],Table1[[#This Row],[w27]])</f>
        <v>73.5</v>
      </c>
      <c r="J6" t="b">
        <f>AND(Table1[[#This Row],[address]]=Table1[[#This Row],[address7]],Table1[[#This Row],[address]]=Table1[[#This Row],[address16]],Table1[[#This Row],[address]]=Table1[[#This Row],[address25]])</f>
        <v>0</v>
      </c>
      <c r="M6" t="s">
        <v>37</v>
      </c>
      <c r="N6" s="4" t="s">
        <v>122</v>
      </c>
      <c r="O6" t="s">
        <v>116</v>
      </c>
      <c r="P6">
        <v>297</v>
      </c>
      <c r="Q6">
        <v>48.75</v>
      </c>
      <c r="W6" t="s">
        <v>38</v>
      </c>
      <c r="X6" s="4" t="s">
        <v>123</v>
      </c>
      <c r="Y6" t="s">
        <v>116</v>
      </c>
      <c r="Z6">
        <v>297</v>
      </c>
      <c r="AA6">
        <v>48</v>
      </c>
      <c r="AG6" t="s">
        <v>39</v>
      </c>
      <c r="AH6" s="4" t="s">
        <v>124</v>
      </c>
      <c r="AI6" t="s">
        <v>116</v>
      </c>
      <c r="AJ6">
        <v>297</v>
      </c>
      <c r="AK6">
        <v>73.5</v>
      </c>
      <c r="AO6" t="s">
        <v>11</v>
      </c>
      <c r="AR6" t="s">
        <v>1</v>
      </c>
      <c r="AS6">
        <v>4</v>
      </c>
    </row>
    <row r="7" spans="1:45" ht="15" customHeight="1">
      <c r="A7" t="str">
        <f>LEFT(Table1[[#This Row],[address]],3)&amp;(RIGHT(Table1[[#This Row],[address]],LEN(Table1[[#This Row],[address]])-3)+1)</f>
        <v>$A$6</v>
      </c>
      <c r="B7">
        <f>IF(Table1[[#This Row],[E]]&lt;&gt;"",1,"x")</f>
        <v>1</v>
      </c>
      <c r="C7" t="s">
        <v>37</v>
      </c>
      <c r="D7" t="s">
        <v>125</v>
      </c>
      <c r="E7" t="s">
        <v>126</v>
      </c>
      <c r="F7">
        <v>22.5</v>
      </c>
      <c r="G7">
        <v>48</v>
      </c>
      <c r="H7">
        <f>MAX(Table1[[#This Row],[h]],Table1[[#This Row],[h8]],Table1[[#This Row],[h17]],Table1[[#This Row],[h26]])</f>
        <v>22.5</v>
      </c>
      <c r="I7">
        <f>MAX(Table1[[#This Row],[w]],Table1[[#This Row],[w9]],Table1[[#This Row],[w18]],Table1[[#This Row],[w27]])</f>
        <v>73.5</v>
      </c>
      <c r="J7" t="b">
        <f>AND(Table1[[#This Row],[address]]=Table1[[#This Row],[address7]],Table1[[#This Row],[address]]=Table1[[#This Row],[address16]],Table1[[#This Row],[address]]=Table1[[#This Row],[address25]])</f>
        <v>0</v>
      </c>
      <c r="M7" t="s">
        <v>37</v>
      </c>
      <c r="N7" t="s">
        <v>127</v>
      </c>
      <c r="O7" t="s">
        <v>121</v>
      </c>
      <c r="P7">
        <v>22.5</v>
      </c>
      <c r="Q7">
        <v>48.75</v>
      </c>
      <c r="W7" t="s">
        <v>38</v>
      </c>
      <c r="X7" t="s">
        <v>127</v>
      </c>
      <c r="Y7" t="s">
        <v>121</v>
      </c>
      <c r="Z7">
        <v>22.5</v>
      </c>
      <c r="AA7">
        <v>48</v>
      </c>
      <c r="AG7" t="s">
        <v>39</v>
      </c>
      <c r="AH7" t="s">
        <v>128</v>
      </c>
      <c r="AI7" t="s">
        <v>121</v>
      </c>
      <c r="AJ7">
        <v>22.5</v>
      </c>
      <c r="AK7">
        <v>73.5</v>
      </c>
    </row>
    <row r="8" spans="1:45" ht="15" customHeight="1">
      <c r="A8" t="str">
        <f>LEFT(Table1[[#This Row],[address]],3)&amp;(RIGHT(Table1[[#This Row],[address]],LEN(Table1[[#This Row],[address]])-3)+1)</f>
        <v>$A$7</v>
      </c>
      <c r="B8">
        <f>IF(Table1[[#This Row],[E]]&lt;&gt;"",1,"x")</f>
        <v>1</v>
      </c>
      <c r="C8" t="s">
        <v>37</v>
      </c>
      <c r="D8" s="4" t="s">
        <v>129</v>
      </c>
      <c r="E8" t="s">
        <v>130</v>
      </c>
      <c r="F8">
        <v>172.5</v>
      </c>
      <c r="G8">
        <v>48</v>
      </c>
      <c r="H8">
        <f>MAX(Table1[[#This Row],[h]],Table1[[#This Row],[h8]],Table1[[#This Row],[h17]],Table1[[#This Row],[h26]])</f>
        <v>172.5</v>
      </c>
      <c r="I8">
        <f>MAX(Table1[[#This Row],[w]],Table1[[#This Row],[w9]],Table1[[#This Row],[w18]],Table1[[#This Row],[w27]])</f>
        <v>73.5</v>
      </c>
      <c r="J8" t="b">
        <f>AND(Table1[[#This Row],[address]]=Table1[[#This Row],[address7]],Table1[[#This Row],[address]]=Table1[[#This Row],[address16]],Table1[[#This Row],[address]]=Table1[[#This Row],[address25]])</f>
        <v>0</v>
      </c>
      <c r="M8" t="s">
        <v>37</v>
      </c>
      <c r="N8" s="4" t="s">
        <v>131</v>
      </c>
      <c r="O8" t="s">
        <v>126</v>
      </c>
      <c r="P8">
        <v>172.5</v>
      </c>
      <c r="Q8">
        <v>48.75</v>
      </c>
      <c r="W8" t="s">
        <v>38</v>
      </c>
      <c r="X8" s="4" t="s">
        <v>132</v>
      </c>
      <c r="Y8" t="s">
        <v>126</v>
      </c>
      <c r="Z8">
        <v>172.5</v>
      </c>
      <c r="AA8">
        <v>48</v>
      </c>
      <c r="AG8" t="s">
        <v>39</v>
      </c>
      <c r="AH8" s="4" t="s">
        <v>133</v>
      </c>
      <c r="AI8" t="s">
        <v>126</v>
      </c>
      <c r="AJ8">
        <v>172.5</v>
      </c>
      <c r="AK8">
        <v>73.5</v>
      </c>
    </row>
    <row r="9" spans="1:45" ht="15" customHeight="1">
      <c r="A9" t="str">
        <f>LEFT(Table1[[#This Row],[address]],3)&amp;(RIGHT(Table1[[#This Row],[address]],LEN(Table1[[#This Row],[address]])-3)+1)</f>
        <v>$A$8</v>
      </c>
      <c r="B9" t="str">
        <f>IF(Table1[[#This Row],[E]]&lt;&gt;"",1,"x")</f>
        <v>x</v>
      </c>
      <c r="C9" t="s">
        <v>37</v>
      </c>
      <c r="E9" t="s">
        <v>134</v>
      </c>
      <c r="F9">
        <v>15</v>
      </c>
      <c r="G9">
        <v>48</v>
      </c>
      <c r="H9">
        <f>MAX(Table1[[#This Row],[h]],Table1[[#This Row],[h8]],Table1[[#This Row],[h17]],Table1[[#This Row],[h26]])</f>
        <v>15</v>
      </c>
      <c r="I9">
        <f>MAX(Table1[[#This Row],[w]],Table1[[#This Row],[w9]],Table1[[#This Row],[w18]],Table1[[#This Row],[w27]])</f>
        <v>73.5</v>
      </c>
      <c r="J9" t="b">
        <f>AND(Table1[[#This Row],[address]]=Table1[[#This Row],[address7]],Table1[[#This Row],[address]]=Table1[[#This Row],[address16]],Table1[[#This Row],[address]]=Table1[[#This Row],[address25]])</f>
        <v>0</v>
      </c>
      <c r="M9" t="s">
        <v>37</v>
      </c>
      <c r="O9" t="s">
        <v>130</v>
      </c>
      <c r="P9">
        <v>15</v>
      </c>
      <c r="Q9">
        <v>48.75</v>
      </c>
      <c r="W9" t="s">
        <v>38</v>
      </c>
      <c r="Y9" t="s">
        <v>130</v>
      </c>
      <c r="Z9">
        <v>15</v>
      </c>
      <c r="AA9">
        <v>48</v>
      </c>
      <c r="AG9" t="s">
        <v>39</v>
      </c>
      <c r="AI9" t="s">
        <v>130</v>
      </c>
      <c r="AJ9">
        <v>15</v>
      </c>
      <c r="AK9">
        <v>73.5</v>
      </c>
    </row>
    <row r="10" spans="1:45" ht="15" customHeight="1">
      <c r="A10" t="str">
        <f>LEFT(Table1[[#This Row],[address]],3)&amp;(RIGHT(Table1[[#This Row],[address]],LEN(Table1[[#This Row],[address]])-3)+1)</f>
        <v>$A$9</v>
      </c>
      <c r="B10" t="str">
        <f>IF(Table1[[#This Row],[E]]&lt;&gt;"",1,"x")</f>
        <v>x</v>
      </c>
      <c r="C10" t="s">
        <v>37</v>
      </c>
      <c r="D10" s="4"/>
      <c r="E10" t="s">
        <v>135</v>
      </c>
      <c r="F10">
        <v>15</v>
      </c>
      <c r="G10">
        <v>48</v>
      </c>
      <c r="H10">
        <f>MAX(Table1[[#This Row],[h]],Table1[[#This Row],[h8]],Table1[[#This Row],[h17]],Table1[[#This Row],[h26]])</f>
        <v>15</v>
      </c>
      <c r="I10">
        <f>MAX(Table1[[#This Row],[w]],Table1[[#This Row],[w9]],Table1[[#This Row],[w18]],Table1[[#This Row],[w27]])</f>
        <v>73.5</v>
      </c>
      <c r="J10" t="b">
        <f>AND(Table1[[#This Row],[address]]=Table1[[#This Row],[address7]],Table1[[#This Row],[address]]=Table1[[#This Row],[address16]],Table1[[#This Row],[address]]=Table1[[#This Row],[address25]])</f>
        <v>0</v>
      </c>
      <c r="M10" t="s">
        <v>37</v>
      </c>
      <c r="O10" t="s">
        <v>134</v>
      </c>
      <c r="P10">
        <v>15</v>
      </c>
      <c r="Q10">
        <v>48.75</v>
      </c>
      <c r="W10" t="s">
        <v>38</v>
      </c>
      <c r="Y10" t="s">
        <v>134</v>
      </c>
      <c r="Z10">
        <v>15</v>
      </c>
      <c r="AA10">
        <v>48</v>
      </c>
      <c r="AG10" t="s">
        <v>39</v>
      </c>
      <c r="AI10" t="s">
        <v>134</v>
      </c>
      <c r="AJ10">
        <v>15</v>
      </c>
      <c r="AK10">
        <v>73.5</v>
      </c>
    </row>
    <row r="11" spans="1:45" ht="15" customHeight="1">
      <c r="A11" t="str">
        <f>LEFT(Table1[[#This Row],[address]],3)&amp;(RIGHT(Table1[[#This Row],[address]],LEN(Table1[[#This Row],[address]])-3)+1)</f>
        <v>$A$10</v>
      </c>
      <c r="B11" t="str">
        <f>IF(Table1[[#This Row],[E]]&lt;&gt;"",1,"x")</f>
        <v>x</v>
      </c>
      <c r="C11" t="s">
        <v>37</v>
      </c>
      <c r="D11" s="4"/>
      <c r="E11" t="s">
        <v>136</v>
      </c>
      <c r="F11">
        <v>15</v>
      </c>
      <c r="G11">
        <v>48</v>
      </c>
      <c r="H11">
        <f>MAX(Table1[[#This Row],[h]],Table1[[#This Row],[h8]],Table1[[#This Row],[h17]],Table1[[#This Row],[h26]])</f>
        <v>15</v>
      </c>
      <c r="I11">
        <f>MAX(Table1[[#This Row],[w]],Table1[[#This Row],[w9]],Table1[[#This Row],[w18]],Table1[[#This Row],[w27]])</f>
        <v>73.5</v>
      </c>
      <c r="J11" t="b">
        <f>AND(Table1[[#This Row],[address]]=Table1[[#This Row],[address7]],Table1[[#This Row],[address]]=Table1[[#This Row],[address16]],Table1[[#This Row],[address]]=Table1[[#This Row],[address25]])</f>
        <v>0</v>
      </c>
      <c r="M11" t="s">
        <v>37</v>
      </c>
      <c r="N11" s="4"/>
      <c r="O11" t="s">
        <v>135</v>
      </c>
      <c r="P11">
        <v>15</v>
      </c>
      <c r="Q11">
        <v>48.75</v>
      </c>
      <c r="W11" t="s">
        <v>38</v>
      </c>
      <c r="Y11" t="s">
        <v>135</v>
      </c>
      <c r="Z11">
        <v>15</v>
      </c>
      <c r="AA11">
        <v>48</v>
      </c>
      <c r="AG11" t="s">
        <v>39</v>
      </c>
      <c r="AI11" t="s">
        <v>135</v>
      </c>
      <c r="AJ11">
        <v>15</v>
      </c>
      <c r="AK11">
        <v>73.5</v>
      </c>
    </row>
    <row r="12" spans="1:45" ht="15" customHeight="1">
      <c r="A12" t="str">
        <f>LEFT(Table1[[#This Row],[address]],3)&amp;(RIGHT(Table1[[#This Row],[address]],LEN(Table1[[#This Row],[address]])-3)+1)</f>
        <v>$A$11</v>
      </c>
      <c r="B12" t="str">
        <f>IF(Table1[[#This Row],[E]]&lt;&gt;"",1,"x")</f>
        <v>x</v>
      </c>
      <c r="C12" t="s">
        <v>37</v>
      </c>
      <c r="D12" s="4"/>
      <c r="E12" t="s">
        <v>137</v>
      </c>
      <c r="F12">
        <v>15</v>
      </c>
      <c r="G12">
        <v>48</v>
      </c>
      <c r="H12">
        <f>MAX(Table1[[#This Row],[h]],Table1[[#This Row],[h8]],Table1[[#This Row],[h17]],Table1[[#This Row],[h26]])</f>
        <v>15</v>
      </c>
      <c r="I12">
        <f>MAX(Table1[[#This Row],[w]],Table1[[#This Row],[w9]],Table1[[#This Row],[w18]],Table1[[#This Row],[w27]])</f>
        <v>73.5</v>
      </c>
      <c r="J12" t="b">
        <f>AND(Table1[[#This Row],[address]]=Table1[[#This Row],[address7]],Table1[[#This Row],[address]]=Table1[[#This Row],[address16]],Table1[[#This Row],[address]]=Table1[[#This Row],[address25]])</f>
        <v>0</v>
      </c>
      <c r="M12" t="s">
        <v>37</v>
      </c>
      <c r="N12" s="4"/>
      <c r="O12" t="s">
        <v>136</v>
      </c>
      <c r="P12">
        <v>15</v>
      </c>
      <c r="Q12">
        <v>48.75</v>
      </c>
      <c r="W12" t="s">
        <v>38</v>
      </c>
      <c r="X12" s="4"/>
      <c r="Y12" t="s">
        <v>136</v>
      </c>
      <c r="Z12">
        <v>15</v>
      </c>
      <c r="AA12">
        <v>48</v>
      </c>
      <c r="AG12" t="s">
        <v>39</v>
      </c>
      <c r="AH12" s="4"/>
      <c r="AI12" t="s">
        <v>136</v>
      </c>
      <c r="AJ12">
        <v>15</v>
      </c>
      <c r="AK12">
        <v>73.5</v>
      </c>
    </row>
    <row r="13" spans="1:45" ht="15" customHeight="1">
      <c r="A13" t="str">
        <f>LEFT(Table1[[#This Row],[address]],3)&amp;(RIGHT(Table1[[#This Row],[address]],LEN(Table1[[#This Row],[address]])-3)+1)</f>
        <v>$A$12</v>
      </c>
      <c r="B13" t="str">
        <f>IF(Table1[[#This Row],[E]]&lt;&gt;"",1,"x")</f>
        <v>x</v>
      </c>
      <c r="C13" t="s">
        <v>37</v>
      </c>
      <c r="D13" s="4"/>
      <c r="E13" t="s">
        <v>138</v>
      </c>
      <c r="F13">
        <v>15</v>
      </c>
      <c r="G13">
        <v>48</v>
      </c>
      <c r="H13">
        <f>MAX(Table1[[#This Row],[h]],Table1[[#This Row],[h8]],Table1[[#This Row],[h17]],Table1[[#This Row],[h26]])</f>
        <v>15</v>
      </c>
      <c r="I13">
        <f>MAX(Table1[[#This Row],[w]],Table1[[#This Row],[w9]],Table1[[#This Row],[w18]],Table1[[#This Row],[w27]])</f>
        <v>73.5</v>
      </c>
      <c r="J13" t="b">
        <f>AND(Table1[[#This Row],[address]]=Table1[[#This Row],[address7]],Table1[[#This Row],[address]]=Table1[[#This Row],[address16]],Table1[[#This Row],[address]]=Table1[[#This Row],[address25]])</f>
        <v>0</v>
      </c>
      <c r="M13" t="s">
        <v>37</v>
      </c>
      <c r="N13" s="4"/>
      <c r="O13" t="s">
        <v>137</v>
      </c>
      <c r="P13">
        <v>15</v>
      </c>
      <c r="Q13">
        <v>48.75</v>
      </c>
      <c r="W13" t="s">
        <v>38</v>
      </c>
      <c r="Y13" t="s">
        <v>137</v>
      </c>
      <c r="Z13">
        <v>15</v>
      </c>
      <c r="AA13">
        <v>48</v>
      </c>
      <c r="AG13" t="s">
        <v>39</v>
      </c>
      <c r="AI13" t="s">
        <v>137</v>
      </c>
      <c r="AJ13">
        <v>15</v>
      </c>
      <c r="AK13">
        <v>73.5</v>
      </c>
    </row>
    <row r="14" spans="1:45" ht="15" customHeight="1">
      <c r="A14" t="str">
        <f>LEFT(Table1[[#This Row],[address]],3)&amp;(RIGHT(Table1[[#This Row],[address]],LEN(Table1[[#This Row],[address]])-3)+1)</f>
        <v>$A$13</v>
      </c>
      <c r="B14" t="str">
        <f>IF(Table1[[#This Row],[E]]&lt;&gt;"",1,"x")</f>
        <v>x</v>
      </c>
      <c r="C14" t="s">
        <v>37</v>
      </c>
      <c r="D14" s="4"/>
      <c r="E14" t="s">
        <v>139</v>
      </c>
      <c r="F14">
        <v>15</v>
      </c>
      <c r="G14">
        <v>48</v>
      </c>
      <c r="H14">
        <f>MAX(Table1[[#This Row],[h]],Table1[[#This Row],[h8]],Table1[[#This Row],[h17]],Table1[[#This Row],[h26]])</f>
        <v>15</v>
      </c>
      <c r="I14">
        <f>MAX(Table1[[#This Row],[w]],Table1[[#This Row],[w9]],Table1[[#This Row],[w18]],Table1[[#This Row],[w27]])</f>
        <v>73.5</v>
      </c>
      <c r="J14" t="b">
        <f>AND(Table1[[#This Row],[address]]=Table1[[#This Row],[address7]],Table1[[#This Row],[address]]=Table1[[#This Row],[address16]],Table1[[#This Row],[address]]=Table1[[#This Row],[address25]])</f>
        <v>0</v>
      </c>
      <c r="M14" t="s">
        <v>37</v>
      </c>
      <c r="N14" s="4"/>
      <c r="O14" t="s">
        <v>138</v>
      </c>
      <c r="P14">
        <v>15</v>
      </c>
      <c r="Q14">
        <v>48.75</v>
      </c>
      <c r="W14" t="s">
        <v>38</v>
      </c>
      <c r="X14" s="4"/>
      <c r="Y14" t="s">
        <v>138</v>
      </c>
      <c r="Z14">
        <v>15</v>
      </c>
      <c r="AA14">
        <v>48</v>
      </c>
      <c r="AG14" t="s">
        <v>39</v>
      </c>
      <c r="AH14" s="4"/>
      <c r="AI14" t="s">
        <v>138</v>
      </c>
      <c r="AJ14">
        <v>15</v>
      </c>
      <c r="AK14">
        <v>73.5</v>
      </c>
    </row>
    <row r="15" spans="1:45" ht="15" customHeight="1">
      <c r="A15" t="str">
        <f>LEFT(Table1[[#This Row],[address]],3)&amp;(RIGHT(Table1[[#This Row],[address]],LEN(Table1[[#This Row],[address]])-3)+1)</f>
        <v>$A$14</v>
      </c>
      <c r="B15" t="str">
        <f>IF(Table1[[#This Row],[E]]&lt;&gt;"",1,"x")</f>
        <v>x</v>
      </c>
      <c r="C15" t="s">
        <v>37</v>
      </c>
      <c r="D15" s="4"/>
      <c r="E15" t="s">
        <v>140</v>
      </c>
      <c r="F15">
        <v>15.75</v>
      </c>
      <c r="G15">
        <v>48</v>
      </c>
      <c r="H15">
        <f>MAX(Table1[[#This Row],[h]],Table1[[#This Row],[h8]],Table1[[#This Row],[h17]],Table1[[#This Row],[h26]])</f>
        <v>15.75</v>
      </c>
      <c r="I15">
        <f>MAX(Table1[[#This Row],[w]],Table1[[#This Row],[w9]],Table1[[#This Row],[w18]],Table1[[#This Row],[w27]])</f>
        <v>73.5</v>
      </c>
      <c r="J15" t="b">
        <f>AND(Table1[[#This Row],[address]]=Table1[[#This Row],[address7]],Table1[[#This Row],[address]]=Table1[[#This Row],[address16]],Table1[[#This Row],[address]]=Table1[[#This Row],[address25]])</f>
        <v>0</v>
      </c>
      <c r="M15" t="s">
        <v>37</v>
      </c>
      <c r="N15" s="4"/>
      <c r="O15" t="s">
        <v>139</v>
      </c>
      <c r="P15">
        <v>15.75</v>
      </c>
      <c r="Q15">
        <v>48.75</v>
      </c>
      <c r="W15" t="s">
        <v>38</v>
      </c>
      <c r="Y15" t="s">
        <v>139</v>
      </c>
      <c r="Z15">
        <v>15.75</v>
      </c>
      <c r="AA15">
        <v>48</v>
      </c>
      <c r="AG15" t="s">
        <v>39</v>
      </c>
      <c r="AI15" t="s">
        <v>139</v>
      </c>
      <c r="AJ15">
        <v>15.75</v>
      </c>
      <c r="AK15">
        <v>73.5</v>
      </c>
    </row>
    <row r="16" spans="1:45" ht="15" customHeight="1">
      <c r="A16" t="str">
        <f>LEFT(Table1[[#This Row],[address]],3)&amp;(RIGHT(Table1[[#This Row],[address]],LEN(Table1[[#This Row],[address]])-3)+1)</f>
        <v>$A$15</v>
      </c>
      <c r="B16">
        <f>IF(Table1[[#This Row],[E]]&lt;&gt;"",1,"x")</f>
        <v>1</v>
      </c>
      <c r="C16" t="s">
        <v>37</v>
      </c>
      <c r="D16" t="s">
        <v>141</v>
      </c>
      <c r="E16" t="s">
        <v>142</v>
      </c>
      <c r="F16">
        <v>16.5</v>
      </c>
      <c r="G16">
        <v>48</v>
      </c>
      <c r="H16">
        <f>MAX(Table1[[#This Row],[h]],Table1[[#This Row],[h8]],Table1[[#This Row],[h17]],Table1[[#This Row],[h26]])</f>
        <v>16.5</v>
      </c>
      <c r="I16">
        <f>MAX(Table1[[#This Row],[w]],Table1[[#This Row],[w9]],Table1[[#This Row],[w18]],Table1[[#This Row],[w27]])</f>
        <v>73.5</v>
      </c>
      <c r="J16" t="b">
        <f>AND(Table1[[#This Row],[address]]=Table1[[#This Row],[address7]],Table1[[#This Row],[address]]=Table1[[#This Row],[address16]],Table1[[#This Row],[address]]=Table1[[#This Row],[address25]])</f>
        <v>0</v>
      </c>
      <c r="M16" t="s">
        <v>37</v>
      </c>
      <c r="N16" t="s">
        <v>143</v>
      </c>
      <c r="O16" t="s">
        <v>140</v>
      </c>
      <c r="P16">
        <v>16.5</v>
      </c>
      <c r="Q16">
        <v>48.75</v>
      </c>
      <c r="W16" t="s">
        <v>38</v>
      </c>
      <c r="X16" t="s">
        <v>144</v>
      </c>
      <c r="Y16" t="s">
        <v>140</v>
      </c>
      <c r="Z16">
        <v>16.5</v>
      </c>
      <c r="AA16">
        <v>48</v>
      </c>
      <c r="AG16" t="s">
        <v>39</v>
      </c>
      <c r="AH16" t="s">
        <v>145</v>
      </c>
      <c r="AI16" t="s">
        <v>140</v>
      </c>
      <c r="AJ16">
        <v>16.5</v>
      </c>
      <c r="AK16">
        <v>73.5</v>
      </c>
    </row>
    <row r="17" spans="1:37" ht="15" customHeight="1">
      <c r="A17" t="str">
        <f>LEFT(Table1[[#This Row],[address]],3)&amp;(RIGHT(Table1[[#This Row],[address]],LEN(Table1[[#This Row],[address]])-3)+1)</f>
        <v>$A$16</v>
      </c>
      <c r="B17">
        <f>IF(Table1[[#This Row],[E]]&lt;&gt;"",1,"x")</f>
        <v>1</v>
      </c>
      <c r="C17" t="s">
        <v>37</v>
      </c>
      <c r="D17" s="4" t="s">
        <v>146</v>
      </c>
      <c r="E17" t="s">
        <v>147</v>
      </c>
      <c r="F17">
        <v>47.25</v>
      </c>
      <c r="G17">
        <v>48</v>
      </c>
      <c r="H17">
        <f>MAX(Table1[[#This Row],[h]],Table1[[#This Row],[h8]],Table1[[#This Row],[h17]],Table1[[#This Row],[h26]])</f>
        <v>47.25</v>
      </c>
      <c r="I17">
        <f>MAX(Table1[[#This Row],[w]],Table1[[#This Row],[w9]],Table1[[#This Row],[w18]],Table1[[#This Row],[w27]])</f>
        <v>73.5</v>
      </c>
      <c r="J17" t="b">
        <f>AND(Table1[[#This Row],[address]]=Table1[[#This Row],[address7]],Table1[[#This Row],[address]]=Table1[[#This Row],[address16]],Table1[[#This Row],[address]]=Table1[[#This Row],[address25]])</f>
        <v>0</v>
      </c>
      <c r="M17" t="s">
        <v>37</v>
      </c>
      <c r="N17" t="s">
        <v>148</v>
      </c>
      <c r="O17" t="s">
        <v>142</v>
      </c>
      <c r="P17">
        <v>47.25</v>
      </c>
      <c r="Q17">
        <v>48.75</v>
      </c>
      <c r="W17" t="s">
        <v>38</v>
      </c>
      <c r="X17" s="4" t="s">
        <v>149</v>
      </c>
      <c r="Y17" t="s">
        <v>142</v>
      </c>
      <c r="Z17">
        <v>47.25</v>
      </c>
      <c r="AA17">
        <v>48</v>
      </c>
      <c r="AG17" t="s">
        <v>39</v>
      </c>
      <c r="AH17" s="4" t="s">
        <v>150</v>
      </c>
      <c r="AI17" t="s">
        <v>142</v>
      </c>
      <c r="AJ17">
        <v>47.25</v>
      </c>
      <c r="AK17">
        <v>73.5</v>
      </c>
    </row>
    <row r="18" spans="1:37" ht="15" customHeight="1">
      <c r="A18" t="str">
        <f>LEFT(Table1[[#This Row],[address]],3)&amp;(RIGHT(Table1[[#This Row],[address]],LEN(Table1[[#This Row],[address]])-3)+1)</f>
        <v>$A$17</v>
      </c>
      <c r="B18" t="str">
        <f>IF(Table1[[#This Row],[E]]&lt;&gt;"",1,"x")</f>
        <v>x</v>
      </c>
      <c r="C18" t="s">
        <v>37</v>
      </c>
      <c r="E18" t="s">
        <v>151</v>
      </c>
      <c r="F18">
        <v>24.75</v>
      </c>
      <c r="G18">
        <v>48</v>
      </c>
      <c r="H18">
        <f>MAX(Table1[[#This Row],[h]],Table1[[#This Row],[h8]],Table1[[#This Row],[h17]],Table1[[#This Row],[h26]])</f>
        <v>24.75</v>
      </c>
      <c r="I18">
        <f>MAX(Table1[[#This Row],[w]],Table1[[#This Row],[w9]],Table1[[#This Row],[w18]],Table1[[#This Row],[w27]])</f>
        <v>73.5</v>
      </c>
      <c r="J18" t="b">
        <f>AND(Table1[[#This Row],[address]]=Table1[[#This Row],[address7]],Table1[[#This Row],[address]]=Table1[[#This Row],[address16]],Table1[[#This Row],[address]]=Table1[[#This Row],[address25]])</f>
        <v>0</v>
      </c>
      <c r="M18" t="s">
        <v>37</v>
      </c>
      <c r="O18" t="s">
        <v>147</v>
      </c>
      <c r="P18">
        <v>24.75</v>
      </c>
      <c r="Q18">
        <v>48.75</v>
      </c>
      <c r="W18" t="s">
        <v>38</v>
      </c>
      <c r="Y18" t="s">
        <v>147</v>
      </c>
      <c r="Z18">
        <v>24.75</v>
      </c>
      <c r="AA18">
        <v>48</v>
      </c>
      <c r="AG18" t="s">
        <v>39</v>
      </c>
      <c r="AI18" t="s">
        <v>147</v>
      </c>
      <c r="AJ18">
        <v>24.75</v>
      </c>
      <c r="AK18">
        <v>73.5</v>
      </c>
    </row>
    <row r="19" spans="1:37" ht="15" customHeight="1">
      <c r="A19" t="str">
        <f>LEFT(Table1[[#This Row],[address]],3)&amp;(RIGHT(Table1[[#This Row],[address]],LEN(Table1[[#This Row],[address]])-3)+1)</f>
        <v>$A$18</v>
      </c>
      <c r="B19">
        <f>IF(Table1[[#This Row],[E]]&lt;&gt;"",1,"x")</f>
        <v>1</v>
      </c>
      <c r="C19" t="s">
        <v>37</v>
      </c>
      <c r="D19" t="s">
        <v>152</v>
      </c>
      <c r="E19" t="s">
        <v>153</v>
      </c>
      <c r="F19">
        <v>30.75</v>
      </c>
      <c r="G19">
        <v>48</v>
      </c>
      <c r="H19">
        <f>MAX(Table1[[#This Row],[h]],Table1[[#This Row],[h8]],Table1[[#This Row],[h17]],Table1[[#This Row],[h26]])</f>
        <v>30.75</v>
      </c>
      <c r="I19">
        <f>MAX(Table1[[#This Row],[w]],Table1[[#This Row],[w9]],Table1[[#This Row],[w18]],Table1[[#This Row],[w27]])</f>
        <v>73.5</v>
      </c>
      <c r="J19" t="b">
        <f>AND(Table1[[#This Row],[address]]=Table1[[#This Row],[address7]],Table1[[#This Row],[address]]=Table1[[#This Row],[address16]],Table1[[#This Row],[address]]=Table1[[#This Row],[address25]])</f>
        <v>0</v>
      </c>
      <c r="M19" t="s">
        <v>37</v>
      </c>
      <c r="N19" t="s">
        <v>152</v>
      </c>
      <c r="O19" t="s">
        <v>151</v>
      </c>
      <c r="P19">
        <v>30.75</v>
      </c>
      <c r="Q19">
        <v>48.75</v>
      </c>
      <c r="W19" t="s">
        <v>38</v>
      </c>
      <c r="X19" t="s">
        <v>152</v>
      </c>
      <c r="Y19" t="s">
        <v>151</v>
      </c>
      <c r="Z19">
        <v>15.75</v>
      </c>
      <c r="AA19">
        <v>48</v>
      </c>
      <c r="AG19" t="s">
        <v>39</v>
      </c>
      <c r="AH19" t="s">
        <v>154</v>
      </c>
      <c r="AI19" t="s">
        <v>151</v>
      </c>
      <c r="AJ19">
        <v>15.75</v>
      </c>
      <c r="AK19">
        <v>73.5</v>
      </c>
    </row>
    <row r="20" spans="1:37" ht="15" customHeight="1">
      <c r="A20" t="str">
        <f>LEFT(Table1[[#This Row],[address]],3)&amp;(RIGHT(Table1[[#This Row],[address]],LEN(Table1[[#This Row],[address]])-3)+1)</f>
        <v>$A$19</v>
      </c>
      <c r="B20" t="s">
        <v>155</v>
      </c>
      <c r="C20" t="s">
        <v>37</v>
      </c>
      <c r="D20" t="s">
        <v>8</v>
      </c>
      <c r="E20" t="s">
        <v>156</v>
      </c>
      <c r="F20">
        <v>45</v>
      </c>
      <c r="G20">
        <v>48</v>
      </c>
      <c r="H20">
        <f>MAX(Table1[[#This Row],[h]],Table1[[#This Row],[h8]],Table1[[#This Row],[h17]],Table1[[#This Row],[h26]])</f>
        <v>60.75</v>
      </c>
      <c r="I20">
        <f>MAX(Table1[[#This Row],[w]],Table1[[#This Row],[w9]],Table1[[#This Row],[w18]],Table1[[#This Row],[w27]])</f>
        <v>73.5</v>
      </c>
      <c r="J20" t="b">
        <f>AND(Table1[[#This Row],[address]]=Table1[[#This Row],[address7]],Table1[[#This Row],[address]]=Table1[[#This Row],[address16]],Table1[[#This Row],[address]]=Table1[[#This Row],[address25]])</f>
        <v>0</v>
      </c>
      <c r="M20" t="s">
        <v>37</v>
      </c>
      <c r="N20" t="s">
        <v>8</v>
      </c>
      <c r="O20" t="s">
        <v>153</v>
      </c>
      <c r="P20">
        <v>45.75</v>
      </c>
      <c r="Q20">
        <v>48.75</v>
      </c>
      <c r="W20" t="s">
        <v>38</v>
      </c>
      <c r="X20" t="s">
        <v>8</v>
      </c>
      <c r="Y20" t="s">
        <v>153</v>
      </c>
      <c r="Z20">
        <v>45</v>
      </c>
      <c r="AA20">
        <v>48</v>
      </c>
      <c r="AG20" t="s">
        <v>39</v>
      </c>
      <c r="AH20" t="s">
        <v>8</v>
      </c>
      <c r="AI20" t="s">
        <v>153</v>
      </c>
      <c r="AJ20">
        <v>60.75</v>
      </c>
      <c r="AK20">
        <v>73.5</v>
      </c>
    </row>
    <row r="21" spans="1:37" ht="15" customHeight="1">
      <c r="A21" t="str">
        <f>LEFT(Table1[[#This Row],[address]],3)&amp;(RIGHT(Table1[[#This Row],[address]],LEN(Table1[[#This Row],[address]])-3)+1)</f>
        <v>$A$20</v>
      </c>
      <c r="B21" t="s">
        <v>155</v>
      </c>
      <c r="C21" t="s">
        <v>37</v>
      </c>
      <c r="D21" t="s">
        <v>9</v>
      </c>
      <c r="E21" t="s">
        <v>157</v>
      </c>
      <c r="F21">
        <v>103.5</v>
      </c>
      <c r="G21">
        <v>48</v>
      </c>
      <c r="H21">
        <f>MAX(Table1[[#This Row],[h]],Table1[[#This Row],[h8]],Table1[[#This Row],[h17]],Table1[[#This Row],[h26]])</f>
        <v>103.5</v>
      </c>
      <c r="I21">
        <f>MAX(Table1[[#This Row],[w]],Table1[[#This Row],[w9]],Table1[[#This Row],[w18]],Table1[[#This Row],[w27]])</f>
        <v>73.5</v>
      </c>
      <c r="J21" t="b">
        <f>AND(Table1[[#This Row],[address]]=Table1[[#This Row],[address7]],Table1[[#This Row],[address]]=Table1[[#This Row],[address16]],Table1[[#This Row],[address]]=Table1[[#This Row],[address25]])</f>
        <v>0</v>
      </c>
      <c r="M21" t="s">
        <v>37</v>
      </c>
      <c r="N21" t="s">
        <v>9</v>
      </c>
      <c r="O21" t="s">
        <v>156</v>
      </c>
      <c r="P21">
        <v>103.5</v>
      </c>
      <c r="Q21">
        <v>48.75</v>
      </c>
      <c r="W21" t="s">
        <v>38</v>
      </c>
      <c r="X21" t="s">
        <v>9</v>
      </c>
      <c r="Y21" t="s">
        <v>156</v>
      </c>
      <c r="Z21">
        <v>103.5</v>
      </c>
      <c r="AA21">
        <v>48</v>
      </c>
      <c r="AG21" t="s">
        <v>39</v>
      </c>
      <c r="AH21" t="s">
        <v>9</v>
      </c>
      <c r="AI21" t="s">
        <v>156</v>
      </c>
      <c r="AJ21">
        <v>103.5</v>
      </c>
      <c r="AK21">
        <v>73.5</v>
      </c>
    </row>
    <row r="22" spans="1:37" ht="15" customHeight="1">
      <c r="A22" t="str">
        <f>LEFT(Table1[[#This Row],[address]],3)&amp;(RIGHT(Table1[[#This Row],[address]],LEN(Table1[[#This Row],[address]])-3)+1)</f>
        <v>$A$21</v>
      </c>
      <c r="B22" t="s">
        <v>155</v>
      </c>
      <c r="C22" t="s">
        <v>37</v>
      </c>
      <c r="D22" t="s">
        <v>10</v>
      </c>
      <c r="E22" t="s">
        <v>158</v>
      </c>
      <c r="F22">
        <v>66</v>
      </c>
      <c r="G22">
        <v>48</v>
      </c>
      <c r="H22">
        <f>MAX(Table1[[#This Row],[h]],Table1[[#This Row],[h8]],Table1[[#This Row],[h17]],Table1[[#This Row],[h26]])</f>
        <v>66</v>
      </c>
      <c r="I22">
        <f>MAX(Table1[[#This Row],[w]],Table1[[#This Row],[w9]],Table1[[#This Row],[w18]],Table1[[#This Row],[w27]])</f>
        <v>73.5</v>
      </c>
      <c r="J22" t="b">
        <f>AND(Table1[[#This Row],[address]]=Table1[[#This Row],[address7]],Table1[[#This Row],[address]]=Table1[[#This Row],[address16]],Table1[[#This Row],[address]]=Table1[[#This Row],[address25]])</f>
        <v>0</v>
      </c>
      <c r="M22" t="s">
        <v>37</v>
      </c>
      <c r="N22" t="s">
        <v>10</v>
      </c>
      <c r="O22" t="s">
        <v>157</v>
      </c>
      <c r="P22">
        <v>66</v>
      </c>
      <c r="Q22">
        <v>48.75</v>
      </c>
      <c r="W22" t="s">
        <v>38</v>
      </c>
      <c r="X22" s="4" t="s">
        <v>10</v>
      </c>
      <c r="Y22" t="s">
        <v>157</v>
      </c>
      <c r="Z22">
        <v>66</v>
      </c>
      <c r="AA22">
        <v>48</v>
      </c>
      <c r="AG22" t="s">
        <v>39</v>
      </c>
      <c r="AH22" s="4" t="s">
        <v>10</v>
      </c>
      <c r="AI22" t="s">
        <v>157</v>
      </c>
      <c r="AJ22">
        <v>66</v>
      </c>
      <c r="AK22">
        <v>73.5</v>
      </c>
    </row>
    <row r="23" spans="1:37" ht="15" customHeight="1">
      <c r="A23" t="str">
        <f>LEFT(Table1[[#This Row],[address]],3)&amp;(RIGHT(Table1[[#This Row],[address]],LEN(Table1[[#This Row],[address]])-3)+1)</f>
        <v>$A$22</v>
      </c>
      <c r="B23" t="s">
        <v>155</v>
      </c>
      <c r="C23" t="s">
        <v>37</v>
      </c>
      <c r="D23" s="4" t="s">
        <v>11</v>
      </c>
      <c r="E23" t="s">
        <v>159</v>
      </c>
      <c r="F23">
        <v>69.75</v>
      </c>
      <c r="G23">
        <v>48</v>
      </c>
      <c r="H23">
        <f>MAX(Table1[[#This Row],[h]],Table1[[#This Row],[h8]],Table1[[#This Row],[h17]],Table1[[#This Row],[h26]])</f>
        <v>69.75</v>
      </c>
      <c r="I23">
        <f>MAX(Table1[[#This Row],[w]],Table1[[#This Row],[w9]],Table1[[#This Row],[w18]],Table1[[#This Row],[w27]])</f>
        <v>73.5</v>
      </c>
      <c r="J23" t="b">
        <f>AND(Table1[[#This Row],[address]]=Table1[[#This Row],[address7]],Table1[[#This Row],[address]]=Table1[[#This Row],[address16]],Table1[[#This Row],[address]]=Table1[[#This Row],[address25]])</f>
        <v>0</v>
      </c>
      <c r="M23" t="s">
        <v>37</v>
      </c>
      <c r="N23" t="s">
        <v>11</v>
      </c>
      <c r="O23" t="s">
        <v>158</v>
      </c>
      <c r="P23">
        <v>69.75</v>
      </c>
      <c r="Q23">
        <v>48.75</v>
      </c>
      <c r="W23" t="s">
        <v>38</v>
      </c>
      <c r="X23" s="4" t="s">
        <v>11</v>
      </c>
      <c r="Y23" t="s">
        <v>158</v>
      </c>
      <c r="Z23">
        <v>69.75</v>
      </c>
      <c r="AA23">
        <v>48</v>
      </c>
      <c r="AG23" t="s">
        <v>39</v>
      </c>
      <c r="AH23" s="4" t="s">
        <v>11</v>
      </c>
      <c r="AI23" t="s">
        <v>158</v>
      </c>
      <c r="AJ23">
        <v>69.75</v>
      </c>
      <c r="AK23">
        <v>73.5</v>
      </c>
    </row>
    <row r="24" spans="1:37" ht="15" customHeight="1">
      <c r="A24" t="str">
        <f>LEFT(Table1[[#This Row],[address]],3)&amp;(RIGHT(Table1[[#This Row],[address]],LEN(Table1[[#This Row],[address]])-3)+1)</f>
        <v>$A$23</v>
      </c>
      <c r="B24" t="str">
        <f>IF(Table1[[#This Row],[E]]&lt;&gt;"",1,"x")</f>
        <v>x</v>
      </c>
      <c r="C24" t="s">
        <v>37</v>
      </c>
      <c r="D24" s="4"/>
      <c r="E24" t="s">
        <v>160</v>
      </c>
      <c r="F24">
        <v>15</v>
      </c>
      <c r="G24">
        <v>48</v>
      </c>
      <c r="H24">
        <f>MAX(Table1[[#This Row],[h]],Table1[[#This Row],[h8]],Table1[[#This Row],[h17]],Table1[[#This Row],[h26]])</f>
        <v>15</v>
      </c>
      <c r="I24">
        <f>MAX(Table1[[#This Row],[w]],Table1[[#This Row],[w9]],Table1[[#This Row],[w18]],Table1[[#This Row],[w27]])</f>
        <v>73.5</v>
      </c>
      <c r="J24" t="b">
        <f>AND(Table1[[#This Row],[address]]=Table1[[#This Row],[address7]],Table1[[#This Row],[address]]=Table1[[#This Row],[address16]],Table1[[#This Row],[address]]=Table1[[#This Row],[address25]])</f>
        <v>0</v>
      </c>
      <c r="M24" t="s">
        <v>37</v>
      </c>
      <c r="O24" t="s">
        <v>159</v>
      </c>
      <c r="P24">
        <v>15</v>
      </c>
      <c r="Q24">
        <v>48.75</v>
      </c>
      <c r="W24" t="s">
        <v>38</v>
      </c>
      <c r="Y24" t="s">
        <v>159</v>
      </c>
      <c r="Z24">
        <v>15</v>
      </c>
      <c r="AA24">
        <v>48</v>
      </c>
      <c r="AG24" t="s">
        <v>39</v>
      </c>
      <c r="AI24" t="s">
        <v>159</v>
      </c>
      <c r="AJ24">
        <v>15</v>
      </c>
      <c r="AK24">
        <v>73.5</v>
      </c>
    </row>
    <row r="25" spans="1:37" ht="15" customHeight="1">
      <c r="A25" t="str">
        <f>LEFT(Table1[[#This Row],[address]],3)&amp;(RIGHT(Table1[[#This Row],[address]],LEN(Table1[[#This Row],[address]])-3)+1)</f>
        <v>$A$24</v>
      </c>
      <c r="B25">
        <f>IF(Table1[[#This Row],[E]]&lt;&gt;"",1,"x")</f>
        <v>1</v>
      </c>
      <c r="C25" t="s">
        <v>37</v>
      </c>
      <c r="D25" s="4" t="s">
        <v>161</v>
      </c>
      <c r="E25" t="s">
        <v>162</v>
      </c>
      <c r="F25">
        <v>377.25</v>
      </c>
      <c r="G25">
        <v>48</v>
      </c>
      <c r="H25">
        <f>MAX(Table1[[#This Row],[h]],Table1[[#This Row],[h8]],Table1[[#This Row],[h17]],Table1[[#This Row],[h26]])</f>
        <v>377.25</v>
      </c>
      <c r="I25">
        <f>MAX(Table1[[#This Row],[w]],Table1[[#This Row],[w9]],Table1[[#This Row],[w18]],Table1[[#This Row],[w27]])</f>
        <v>73.5</v>
      </c>
      <c r="J25" t="b">
        <f>AND(Table1[[#This Row],[address]]=Table1[[#This Row],[address7]],Table1[[#This Row],[address]]=Table1[[#This Row],[address16]],Table1[[#This Row],[address]]=Table1[[#This Row],[address25]])</f>
        <v>0</v>
      </c>
      <c r="M25" t="s">
        <v>37</v>
      </c>
      <c r="N25" s="4" t="s">
        <v>163</v>
      </c>
      <c r="O25" t="s">
        <v>160</v>
      </c>
      <c r="P25">
        <v>376.5</v>
      </c>
      <c r="Q25">
        <v>48.75</v>
      </c>
      <c r="W25" t="s">
        <v>38</v>
      </c>
      <c r="X25" s="4" t="s">
        <v>164</v>
      </c>
      <c r="Y25" t="s">
        <v>160</v>
      </c>
      <c r="Z25">
        <v>376.5</v>
      </c>
      <c r="AA25">
        <v>48</v>
      </c>
      <c r="AG25" t="s">
        <v>39</v>
      </c>
      <c r="AH25" s="4" t="s">
        <v>165</v>
      </c>
      <c r="AI25" t="s">
        <v>160</v>
      </c>
      <c r="AJ25">
        <v>376.5</v>
      </c>
      <c r="AK25">
        <v>73.5</v>
      </c>
    </row>
    <row r="26" spans="1:37" ht="15" customHeight="1">
      <c r="A26" t="str">
        <f>LEFT(Table1[[#This Row],[address]],3)&amp;(RIGHT(Table1[[#This Row],[address]],LEN(Table1[[#This Row],[address]])-3)+1)</f>
        <v>$A$25</v>
      </c>
      <c r="B26" t="str">
        <f>IF(Table1[[#This Row],[E]]&lt;&gt;"",1,"x")</f>
        <v>x</v>
      </c>
      <c r="C26" t="s">
        <v>37</v>
      </c>
      <c r="D26" s="4"/>
      <c r="E26" t="s">
        <v>166</v>
      </c>
      <c r="F26">
        <v>15</v>
      </c>
      <c r="G26">
        <v>48</v>
      </c>
      <c r="H26">
        <f>MAX(Table1[[#This Row],[h]],Table1[[#This Row],[h8]],Table1[[#This Row],[h17]],Table1[[#This Row],[h26]])</f>
        <v>15.75</v>
      </c>
      <c r="I26">
        <f>MAX(Table1[[#This Row],[w]],Table1[[#This Row],[w9]],Table1[[#This Row],[w18]],Table1[[#This Row],[w27]])</f>
        <v>73.5</v>
      </c>
      <c r="J26" t="b">
        <f>AND(Table1[[#This Row],[address]]=Table1[[#This Row],[address7]],Table1[[#This Row],[address]]=Table1[[#This Row],[address16]],Table1[[#This Row],[address]]=Table1[[#This Row],[address25]])</f>
        <v>0</v>
      </c>
      <c r="M26" t="s">
        <v>37</v>
      </c>
      <c r="N26" s="4"/>
      <c r="O26" t="s">
        <v>162</v>
      </c>
      <c r="P26">
        <v>15.75</v>
      </c>
      <c r="Q26">
        <v>48.75</v>
      </c>
      <c r="W26" t="s">
        <v>38</v>
      </c>
      <c r="Y26" t="s">
        <v>162</v>
      </c>
      <c r="Z26">
        <v>15</v>
      </c>
      <c r="AA26">
        <v>48</v>
      </c>
      <c r="AG26" t="s">
        <v>39</v>
      </c>
      <c r="AI26" t="s">
        <v>162</v>
      </c>
      <c r="AJ26">
        <v>15</v>
      </c>
      <c r="AK26">
        <v>73.5</v>
      </c>
    </row>
    <row r="27" spans="1:37" ht="15" customHeight="1">
      <c r="A27" t="str">
        <f>LEFT(Table1[[#This Row],[address]],3)&amp;(RIGHT(Table1[[#This Row],[address]],LEN(Table1[[#This Row],[address]])-3)+1)</f>
        <v>$A$26</v>
      </c>
      <c r="B27">
        <f>IF(Table1[[#This Row],[E]]&lt;&gt;"",1,"x")</f>
        <v>1</v>
      </c>
      <c r="C27" t="s">
        <v>37</v>
      </c>
      <c r="D27" s="4" t="s">
        <v>167</v>
      </c>
      <c r="E27" t="s">
        <v>168</v>
      </c>
      <c r="F27">
        <v>16.5</v>
      </c>
      <c r="G27">
        <v>48</v>
      </c>
      <c r="H27">
        <f>MAX(Table1[[#This Row],[h]],Table1[[#This Row],[h8]],Table1[[#This Row],[h17]],Table1[[#This Row],[h26]])</f>
        <v>16.5</v>
      </c>
      <c r="I27">
        <f>MAX(Table1[[#This Row],[w]],Table1[[#This Row],[w9]],Table1[[#This Row],[w18]],Table1[[#This Row],[w27]])</f>
        <v>73.5</v>
      </c>
      <c r="J27" t="b">
        <f>AND(Table1[[#This Row],[address]]=Table1[[#This Row],[address7]],Table1[[#This Row],[address]]=Table1[[#This Row],[address16]],Table1[[#This Row],[address]]=Table1[[#This Row],[address25]])</f>
        <v>0</v>
      </c>
      <c r="M27" t="s">
        <v>37</v>
      </c>
      <c r="N27" s="4" t="s">
        <v>169</v>
      </c>
      <c r="O27" t="s">
        <v>166</v>
      </c>
      <c r="P27">
        <v>16.5</v>
      </c>
      <c r="Q27">
        <v>48.75</v>
      </c>
      <c r="W27" t="s">
        <v>38</v>
      </c>
      <c r="X27" s="4" t="s">
        <v>170</v>
      </c>
      <c r="Y27" t="s">
        <v>166</v>
      </c>
      <c r="Z27">
        <v>16.5</v>
      </c>
      <c r="AA27">
        <v>48</v>
      </c>
      <c r="AG27" t="s">
        <v>39</v>
      </c>
      <c r="AH27" s="4" t="s">
        <v>171</v>
      </c>
      <c r="AI27" t="s">
        <v>166</v>
      </c>
      <c r="AJ27">
        <v>16.5</v>
      </c>
      <c r="AK27">
        <v>73.5</v>
      </c>
    </row>
    <row r="28" spans="1:37" ht="15" customHeight="1">
      <c r="A28" t="str">
        <f>LEFT(Table1[[#This Row],[address]],3)&amp;(RIGHT(Table1[[#This Row],[address]],LEN(Table1[[#This Row],[address]])-3)+1)</f>
        <v>$A$27</v>
      </c>
      <c r="B28">
        <f>IF(Table1[[#This Row],[E]]&lt;&gt;"",1,"x")</f>
        <v>1</v>
      </c>
      <c r="C28" t="s">
        <v>37</v>
      </c>
      <c r="D28" s="4" t="s">
        <v>172</v>
      </c>
      <c r="E28" t="s">
        <v>173</v>
      </c>
      <c r="F28">
        <v>177</v>
      </c>
      <c r="G28">
        <v>48</v>
      </c>
      <c r="H28">
        <f>MAX(Table1[[#This Row],[h]],Table1[[#This Row],[h8]],Table1[[#This Row],[h17]],Table1[[#This Row],[h26]])</f>
        <v>177</v>
      </c>
      <c r="I28">
        <f>MAX(Table1[[#This Row],[w]],Table1[[#This Row],[w9]],Table1[[#This Row],[w18]],Table1[[#This Row],[w27]])</f>
        <v>73.5</v>
      </c>
      <c r="J28" t="b">
        <f>AND(Table1[[#This Row],[address]]=Table1[[#This Row],[address7]],Table1[[#This Row],[address]]=Table1[[#This Row],[address16]],Table1[[#This Row],[address]]=Table1[[#This Row],[address25]])</f>
        <v>0</v>
      </c>
      <c r="M28" t="s">
        <v>37</v>
      </c>
      <c r="N28" s="4" t="s">
        <v>174</v>
      </c>
      <c r="O28" t="s">
        <v>168</v>
      </c>
      <c r="P28">
        <v>177</v>
      </c>
      <c r="Q28">
        <v>48.75</v>
      </c>
      <c r="W28" t="s">
        <v>38</v>
      </c>
      <c r="X28" s="4" t="s">
        <v>175</v>
      </c>
      <c r="Y28" t="s">
        <v>168</v>
      </c>
      <c r="Z28">
        <v>177</v>
      </c>
      <c r="AA28">
        <v>48</v>
      </c>
      <c r="AG28" t="s">
        <v>39</v>
      </c>
      <c r="AH28" s="4" t="s">
        <v>176</v>
      </c>
      <c r="AI28" t="s">
        <v>168</v>
      </c>
      <c r="AJ28">
        <v>177</v>
      </c>
      <c r="AK28">
        <v>73.5</v>
      </c>
    </row>
    <row r="29" spans="1:37" ht="15" customHeight="1">
      <c r="A29" t="str">
        <f>LEFT(Table1[[#This Row],[address]],3)&amp;(RIGHT(Table1[[#This Row],[address]],LEN(Table1[[#This Row],[address]])-3)+1)</f>
        <v>$A$28</v>
      </c>
      <c r="B29">
        <f>IF(Table1[[#This Row],[E]]&lt;&gt;"",1,"x")</f>
        <v>1</v>
      </c>
      <c r="C29" t="s">
        <v>37</v>
      </c>
      <c r="D29" t="s">
        <v>177</v>
      </c>
      <c r="E29" t="s">
        <v>178</v>
      </c>
      <c r="F29">
        <v>16.5</v>
      </c>
      <c r="G29">
        <v>48</v>
      </c>
      <c r="H29">
        <f>MAX(Table1[[#This Row],[h]],Table1[[#This Row],[h8]],Table1[[#This Row],[h17]],Table1[[#This Row],[h26]])</f>
        <v>16.5</v>
      </c>
      <c r="I29">
        <f>MAX(Table1[[#This Row],[w]],Table1[[#This Row],[w9]],Table1[[#This Row],[w18]],Table1[[#This Row],[w27]])</f>
        <v>73.5</v>
      </c>
      <c r="J29" t="b">
        <f>AND(Table1[[#This Row],[address]]=Table1[[#This Row],[address7]],Table1[[#This Row],[address]]=Table1[[#This Row],[address16]],Table1[[#This Row],[address]]=Table1[[#This Row],[address25]])</f>
        <v>0</v>
      </c>
      <c r="M29" t="s">
        <v>37</v>
      </c>
      <c r="N29" t="s">
        <v>179</v>
      </c>
      <c r="O29" t="s">
        <v>173</v>
      </c>
      <c r="P29">
        <v>16.5</v>
      </c>
      <c r="Q29">
        <v>48.75</v>
      </c>
      <c r="W29" t="s">
        <v>38</v>
      </c>
      <c r="X29" s="4" t="s">
        <v>180</v>
      </c>
      <c r="Y29" t="s">
        <v>173</v>
      </c>
      <c r="Z29">
        <v>16.5</v>
      </c>
      <c r="AA29">
        <v>48</v>
      </c>
      <c r="AG29" t="s">
        <v>39</v>
      </c>
      <c r="AH29" s="4" t="s">
        <v>181</v>
      </c>
      <c r="AI29" t="s">
        <v>173</v>
      </c>
      <c r="AJ29">
        <v>16.5</v>
      </c>
      <c r="AK29">
        <v>73.5</v>
      </c>
    </row>
    <row r="30" spans="1:37" ht="15" customHeight="1">
      <c r="A30" t="str">
        <f>LEFT(Table1[[#This Row],[address]],3)&amp;(RIGHT(Table1[[#This Row],[address]],LEN(Table1[[#This Row],[address]])-3)+1)</f>
        <v>$A$29</v>
      </c>
      <c r="B30">
        <f>IF(Table1[[#This Row],[E]]&lt;&gt;"",1,"x")</f>
        <v>1</v>
      </c>
      <c r="C30" t="s">
        <v>37</v>
      </c>
      <c r="D30" s="4" t="s">
        <v>182</v>
      </c>
      <c r="E30" t="s">
        <v>183</v>
      </c>
      <c r="F30">
        <v>276</v>
      </c>
      <c r="G30">
        <v>48</v>
      </c>
      <c r="H30">
        <f>MAX(Table1[[#This Row],[h]],Table1[[#This Row],[h8]],Table1[[#This Row],[h17]],Table1[[#This Row],[h26]])</f>
        <v>276</v>
      </c>
      <c r="I30">
        <f>MAX(Table1[[#This Row],[w]],Table1[[#This Row],[w9]],Table1[[#This Row],[w18]],Table1[[#This Row],[w27]])</f>
        <v>73.5</v>
      </c>
      <c r="J30" t="b">
        <f>AND(Table1[[#This Row],[address]]=Table1[[#This Row],[address7]],Table1[[#This Row],[address]]=Table1[[#This Row],[address16]],Table1[[#This Row],[address]]=Table1[[#This Row],[address25]])</f>
        <v>0</v>
      </c>
      <c r="M30" t="s">
        <v>37</v>
      </c>
      <c r="N30" s="4" t="s">
        <v>184</v>
      </c>
      <c r="O30" t="s">
        <v>178</v>
      </c>
      <c r="P30">
        <v>276</v>
      </c>
      <c r="Q30">
        <v>48.75</v>
      </c>
      <c r="W30" t="s">
        <v>38</v>
      </c>
      <c r="X30" s="4" t="s">
        <v>185</v>
      </c>
      <c r="Y30" t="s">
        <v>178</v>
      </c>
      <c r="Z30">
        <v>276</v>
      </c>
      <c r="AA30">
        <v>48</v>
      </c>
      <c r="AG30" t="s">
        <v>39</v>
      </c>
      <c r="AH30" s="4" t="s">
        <v>186</v>
      </c>
      <c r="AI30" t="s">
        <v>178</v>
      </c>
      <c r="AJ30">
        <v>276</v>
      </c>
      <c r="AK30">
        <v>73.5</v>
      </c>
    </row>
    <row r="31" spans="1:37" ht="15" customHeight="1">
      <c r="A31" t="str">
        <f>LEFT(Table1[[#This Row],[address]],3)&amp;(RIGHT(Table1[[#This Row],[address]],LEN(Table1[[#This Row],[address]])-3)+1)</f>
        <v>$A$30</v>
      </c>
      <c r="B31">
        <f>IF(Table1[[#This Row],[E]]&lt;&gt;"",1,"x")</f>
        <v>1</v>
      </c>
      <c r="C31" t="s">
        <v>37</v>
      </c>
      <c r="D31" s="4" t="s">
        <v>187</v>
      </c>
      <c r="E31" t="s">
        <v>188</v>
      </c>
      <c r="F31">
        <v>16.5</v>
      </c>
      <c r="G31">
        <v>48</v>
      </c>
      <c r="H31">
        <f>MAX(Table1[[#This Row],[h]],Table1[[#This Row],[h8]],Table1[[#This Row],[h17]],Table1[[#This Row],[h26]])</f>
        <v>16.5</v>
      </c>
      <c r="I31">
        <f>MAX(Table1[[#This Row],[w]],Table1[[#This Row],[w9]],Table1[[#This Row],[w18]],Table1[[#This Row],[w27]])</f>
        <v>73.5</v>
      </c>
      <c r="J31" t="b">
        <f>AND(Table1[[#This Row],[address]]=Table1[[#This Row],[address7]],Table1[[#This Row],[address]]=Table1[[#This Row],[address16]],Table1[[#This Row],[address]]=Table1[[#This Row],[address25]])</f>
        <v>0</v>
      </c>
      <c r="M31" t="s">
        <v>37</v>
      </c>
      <c r="N31" s="4" t="s">
        <v>189</v>
      </c>
      <c r="O31" t="s">
        <v>183</v>
      </c>
      <c r="P31">
        <v>16.5</v>
      </c>
      <c r="Q31">
        <v>48.75</v>
      </c>
      <c r="W31" t="s">
        <v>38</v>
      </c>
      <c r="X31" s="4" t="s">
        <v>190</v>
      </c>
      <c r="Y31" t="s">
        <v>183</v>
      </c>
      <c r="Z31">
        <v>16.5</v>
      </c>
      <c r="AA31">
        <v>48</v>
      </c>
      <c r="AG31" t="s">
        <v>39</v>
      </c>
      <c r="AH31" s="4" t="s">
        <v>191</v>
      </c>
      <c r="AI31" t="s">
        <v>183</v>
      </c>
      <c r="AJ31">
        <v>16.5</v>
      </c>
      <c r="AK31">
        <v>73.5</v>
      </c>
    </row>
    <row r="32" spans="1:37" ht="15" customHeight="1">
      <c r="A32" t="str">
        <f>LEFT(Table1[[#This Row],[address]],3)&amp;(RIGHT(Table1[[#This Row],[address]],LEN(Table1[[#This Row],[address]])-3)+1)</f>
        <v>$A$31</v>
      </c>
      <c r="B32">
        <f>IF(Table1[[#This Row],[E]]&lt;&gt;"",1,"x")</f>
        <v>1</v>
      </c>
      <c r="C32" t="s">
        <v>37</v>
      </c>
      <c r="D32" s="4" t="s">
        <v>192</v>
      </c>
      <c r="E32" t="s">
        <v>193</v>
      </c>
      <c r="F32">
        <v>316.5</v>
      </c>
      <c r="G32">
        <v>48</v>
      </c>
      <c r="H32">
        <f>MAX(Table1[[#This Row],[h]],Table1[[#This Row],[h8]],Table1[[#This Row],[h17]],Table1[[#This Row],[h26]])</f>
        <v>352.5</v>
      </c>
      <c r="I32">
        <f>MAX(Table1[[#This Row],[w]],Table1[[#This Row],[w9]],Table1[[#This Row],[w18]],Table1[[#This Row],[w27]])</f>
        <v>73.5</v>
      </c>
      <c r="J32" t="b">
        <f>AND(Table1[[#This Row],[address]]=Table1[[#This Row],[address7]],Table1[[#This Row],[address]]=Table1[[#This Row],[address16]],Table1[[#This Row],[address]]=Table1[[#This Row],[address25]])</f>
        <v>0</v>
      </c>
      <c r="M32" t="s">
        <v>37</v>
      </c>
      <c r="N32" s="4" t="s">
        <v>194</v>
      </c>
      <c r="O32" t="s">
        <v>188</v>
      </c>
      <c r="P32">
        <v>316.5</v>
      </c>
      <c r="Q32">
        <v>48.75</v>
      </c>
      <c r="W32" t="s">
        <v>38</v>
      </c>
      <c r="X32" s="4" t="s">
        <v>195</v>
      </c>
      <c r="Y32" t="s">
        <v>188</v>
      </c>
      <c r="Z32">
        <v>316.5</v>
      </c>
      <c r="AA32">
        <v>48</v>
      </c>
      <c r="AG32" t="s">
        <v>39</v>
      </c>
      <c r="AH32" s="4" t="s">
        <v>196</v>
      </c>
      <c r="AI32" t="s">
        <v>188</v>
      </c>
      <c r="AJ32">
        <v>352.5</v>
      </c>
      <c r="AK32">
        <v>73.5</v>
      </c>
    </row>
    <row r="33" spans="1:37" ht="15" customHeight="1">
      <c r="A33" t="str">
        <f>LEFT(Table1[[#This Row],[address]],3)&amp;(RIGHT(Table1[[#This Row],[address]],LEN(Table1[[#This Row],[address]])-3)+1)</f>
        <v>$A$32</v>
      </c>
      <c r="B33" t="str">
        <f>IF(Table1[[#This Row],[E]]&lt;&gt;"",1,"x")</f>
        <v>x</v>
      </c>
      <c r="C33" t="s">
        <v>37</v>
      </c>
      <c r="D33" s="4"/>
      <c r="E33" t="s">
        <v>197</v>
      </c>
      <c r="F33">
        <v>15</v>
      </c>
      <c r="G33">
        <v>48</v>
      </c>
      <c r="H33">
        <f>MAX(Table1[[#This Row],[h]],Table1[[#This Row],[h8]],Table1[[#This Row],[h17]],Table1[[#This Row],[h26]])</f>
        <v>15</v>
      </c>
      <c r="I33">
        <f>MAX(Table1[[#This Row],[w]],Table1[[#This Row],[w9]],Table1[[#This Row],[w18]],Table1[[#This Row],[w27]])</f>
        <v>73.5</v>
      </c>
      <c r="J33" t="b">
        <f>AND(Table1[[#This Row],[address]]=Table1[[#This Row],[address7]],Table1[[#This Row],[address]]=Table1[[#This Row],[address16]],Table1[[#This Row],[address]]=Table1[[#This Row],[address25]])</f>
        <v>0</v>
      </c>
      <c r="M33" t="s">
        <v>37</v>
      </c>
      <c r="N33" s="4"/>
      <c r="O33" t="s">
        <v>193</v>
      </c>
      <c r="P33">
        <v>15</v>
      </c>
      <c r="Q33">
        <v>48.75</v>
      </c>
      <c r="W33" t="s">
        <v>38</v>
      </c>
      <c r="Y33" t="s">
        <v>193</v>
      </c>
      <c r="Z33">
        <v>15</v>
      </c>
      <c r="AA33">
        <v>48</v>
      </c>
      <c r="AG33" t="s">
        <v>39</v>
      </c>
      <c r="AI33" t="s">
        <v>193</v>
      </c>
      <c r="AJ33">
        <v>15</v>
      </c>
      <c r="AK33">
        <v>73.5</v>
      </c>
    </row>
    <row r="34" spans="1:37" ht="15" customHeight="1">
      <c r="A34" t="str">
        <f>LEFT(Table1[[#This Row],[address]],3)&amp;(RIGHT(Table1[[#This Row],[address]],LEN(Table1[[#This Row],[address]])-3)+1)</f>
        <v>$B$3</v>
      </c>
      <c r="B34" t="str">
        <f>IF(Table1[[#This Row],[E]]&lt;&gt;"",1,"x")</f>
        <v>x</v>
      </c>
      <c r="C34" t="s">
        <v>37</v>
      </c>
      <c r="D34" s="4"/>
      <c r="E34" t="s">
        <v>198</v>
      </c>
      <c r="F34">
        <v>22.5</v>
      </c>
      <c r="G34">
        <v>63.75</v>
      </c>
      <c r="H34">
        <f>MAX(Table1[[#This Row],[h]],Table1[[#This Row],[h8]],Table1[[#This Row],[h17]],Table1[[#This Row],[h26]])</f>
        <v>22.5</v>
      </c>
      <c r="I34">
        <f>MAX(Table1[[#This Row],[w]],Table1[[#This Row],[w9]],Table1[[#This Row],[w18]],Table1[[#This Row],[w27]])</f>
        <v>64.5</v>
      </c>
      <c r="J34" t="b">
        <f>AND(Table1[[#This Row],[address]]=Table1[[#This Row],[address7]],Table1[[#This Row],[address]]=Table1[[#This Row],[address16]],Table1[[#This Row],[address]]=Table1[[#This Row],[address25]])</f>
        <v>0</v>
      </c>
      <c r="M34" t="s">
        <v>37</v>
      </c>
      <c r="N34" s="4"/>
      <c r="O34" t="s">
        <v>199</v>
      </c>
      <c r="P34">
        <v>22.5</v>
      </c>
      <c r="Q34">
        <v>64.5</v>
      </c>
      <c r="W34" t="s">
        <v>38</v>
      </c>
      <c r="X34" s="4"/>
      <c r="Y34" t="s">
        <v>199</v>
      </c>
      <c r="Z34">
        <v>22.5</v>
      </c>
      <c r="AA34">
        <v>63.75</v>
      </c>
      <c r="AG34" t="s">
        <v>39</v>
      </c>
      <c r="AH34" s="4"/>
      <c r="AI34" t="s">
        <v>199</v>
      </c>
      <c r="AJ34">
        <v>22.5</v>
      </c>
      <c r="AK34">
        <v>63.75</v>
      </c>
    </row>
    <row r="35" spans="1:37" ht="15" customHeight="1">
      <c r="A35" t="str">
        <f>LEFT(Table1[[#This Row],[address]],3)&amp;(RIGHT(Table1[[#This Row],[address]],LEN(Table1[[#This Row],[address]])-3)+1)</f>
        <v>$B$4</v>
      </c>
      <c r="B35" t="str">
        <f>IF(Table1[[#This Row],[E]]&lt;&gt;"",1,"x")</f>
        <v>x</v>
      </c>
      <c r="C35" t="s">
        <v>37</v>
      </c>
      <c r="D35" s="4"/>
      <c r="E35" t="s">
        <v>200</v>
      </c>
      <c r="F35">
        <v>22.5</v>
      </c>
      <c r="G35">
        <v>63.75</v>
      </c>
      <c r="H35">
        <f>MAX(Table1[[#This Row],[h]],Table1[[#This Row],[h8]],Table1[[#This Row],[h17]],Table1[[#This Row],[h26]])</f>
        <v>22.5</v>
      </c>
      <c r="I35">
        <f>MAX(Table1[[#This Row],[w]],Table1[[#This Row],[w9]],Table1[[#This Row],[w18]],Table1[[#This Row],[w27]])</f>
        <v>64.5</v>
      </c>
      <c r="J35" t="b">
        <f>AND(Table1[[#This Row],[address]]=Table1[[#This Row],[address7]],Table1[[#This Row],[address]]=Table1[[#This Row],[address16]],Table1[[#This Row],[address]]=Table1[[#This Row],[address25]])</f>
        <v>0</v>
      </c>
      <c r="M35" t="s">
        <v>37</v>
      </c>
      <c r="N35" s="4"/>
      <c r="O35" t="s">
        <v>198</v>
      </c>
      <c r="P35">
        <v>22.5</v>
      </c>
      <c r="Q35">
        <v>64.5</v>
      </c>
      <c r="W35" t="s">
        <v>38</v>
      </c>
      <c r="Y35" t="s">
        <v>198</v>
      </c>
      <c r="Z35">
        <v>22.5</v>
      </c>
      <c r="AA35">
        <v>63.75</v>
      </c>
      <c r="AG35" t="s">
        <v>39</v>
      </c>
      <c r="AI35" t="s">
        <v>198</v>
      </c>
      <c r="AJ35">
        <v>22.5</v>
      </c>
      <c r="AK35">
        <v>63.75</v>
      </c>
    </row>
    <row r="36" spans="1:37" ht="15" customHeight="1">
      <c r="A36" t="str">
        <f>LEFT(Table1[[#This Row],[address]],3)&amp;(RIGHT(Table1[[#This Row],[address]],LEN(Table1[[#This Row],[address]])-3)+1)</f>
        <v>$B$5</v>
      </c>
      <c r="B36" t="str">
        <f>IF(Table1[[#This Row],[E]]&lt;&gt;"",1,"x")</f>
        <v>x</v>
      </c>
      <c r="C36" t="s">
        <v>37</v>
      </c>
      <c r="D36" s="4"/>
      <c r="E36" t="s">
        <v>201</v>
      </c>
      <c r="F36">
        <v>297</v>
      </c>
      <c r="G36">
        <v>63.75</v>
      </c>
      <c r="H36">
        <f>MAX(Table1[[#This Row],[h]],Table1[[#This Row],[h8]],Table1[[#This Row],[h17]],Table1[[#This Row],[h26]])</f>
        <v>297</v>
      </c>
      <c r="I36">
        <f>MAX(Table1[[#This Row],[w]],Table1[[#This Row],[w9]],Table1[[#This Row],[w18]],Table1[[#This Row],[w27]])</f>
        <v>64.5</v>
      </c>
      <c r="J36" t="b">
        <f>AND(Table1[[#This Row],[address]]=Table1[[#This Row],[address7]],Table1[[#This Row],[address]]=Table1[[#This Row],[address16]],Table1[[#This Row],[address]]=Table1[[#This Row],[address25]])</f>
        <v>0</v>
      </c>
      <c r="M36" t="s">
        <v>37</v>
      </c>
      <c r="N36" s="4"/>
      <c r="O36" t="s">
        <v>200</v>
      </c>
      <c r="P36">
        <v>297</v>
      </c>
      <c r="Q36">
        <v>64.5</v>
      </c>
      <c r="W36" t="s">
        <v>38</v>
      </c>
      <c r="X36" s="4"/>
      <c r="Y36" t="s">
        <v>200</v>
      </c>
      <c r="Z36">
        <v>297</v>
      </c>
      <c r="AA36">
        <v>63.75</v>
      </c>
      <c r="AG36" t="s">
        <v>39</v>
      </c>
      <c r="AH36" s="4"/>
      <c r="AI36" t="s">
        <v>200</v>
      </c>
      <c r="AJ36">
        <v>297</v>
      </c>
      <c r="AK36">
        <v>63.75</v>
      </c>
    </row>
    <row r="37" spans="1:37" ht="15" customHeight="1">
      <c r="A37" t="str">
        <f>LEFT(Table1[[#This Row],[address]],3)&amp;(RIGHT(Table1[[#This Row],[address]],LEN(Table1[[#This Row],[address]])-3)+1)</f>
        <v>$B$6</v>
      </c>
      <c r="B37" t="str">
        <f>IF(Table1[[#This Row],[E]]&lt;&gt;"",1,"x")</f>
        <v>x</v>
      </c>
      <c r="C37" t="s">
        <v>37</v>
      </c>
      <c r="D37" s="4"/>
      <c r="E37" t="s">
        <v>202</v>
      </c>
      <c r="F37">
        <v>22.5</v>
      </c>
      <c r="G37">
        <v>63.75</v>
      </c>
      <c r="H37">
        <f>MAX(Table1[[#This Row],[h]],Table1[[#This Row],[h8]],Table1[[#This Row],[h17]],Table1[[#This Row],[h26]])</f>
        <v>22.5</v>
      </c>
      <c r="I37">
        <f>MAX(Table1[[#This Row],[w]],Table1[[#This Row],[w9]],Table1[[#This Row],[w18]],Table1[[#This Row],[w27]])</f>
        <v>64.5</v>
      </c>
      <c r="J37" t="b">
        <f>AND(Table1[[#This Row],[address]]=Table1[[#This Row],[address7]],Table1[[#This Row],[address]]=Table1[[#This Row],[address16]],Table1[[#This Row],[address]]=Table1[[#This Row],[address25]])</f>
        <v>0</v>
      </c>
      <c r="M37" t="s">
        <v>37</v>
      </c>
      <c r="N37" s="4"/>
      <c r="O37" t="s">
        <v>201</v>
      </c>
      <c r="P37">
        <v>22.5</v>
      </c>
      <c r="Q37">
        <v>64.5</v>
      </c>
      <c r="W37" t="s">
        <v>38</v>
      </c>
      <c r="Y37" t="s">
        <v>201</v>
      </c>
      <c r="Z37">
        <v>22.5</v>
      </c>
      <c r="AA37">
        <v>63.75</v>
      </c>
      <c r="AG37" t="s">
        <v>39</v>
      </c>
      <c r="AI37" t="s">
        <v>201</v>
      </c>
      <c r="AJ37">
        <v>22.5</v>
      </c>
      <c r="AK37">
        <v>63.75</v>
      </c>
    </row>
    <row r="38" spans="1:37" ht="15" customHeight="1">
      <c r="A38" t="str">
        <f>LEFT(Table1[[#This Row],[address]],3)&amp;(RIGHT(Table1[[#This Row],[address]],LEN(Table1[[#This Row],[address]])-3)+1)</f>
        <v>$B$7</v>
      </c>
      <c r="B38" t="str">
        <f>IF(Table1[[#This Row],[E]]&lt;&gt;"",1,"x")</f>
        <v>x</v>
      </c>
      <c r="C38" t="s">
        <v>37</v>
      </c>
      <c r="D38" s="4"/>
      <c r="E38" t="s">
        <v>203</v>
      </c>
      <c r="F38">
        <v>172.5</v>
      </c>
      <c r="G38">
        <v>63.75</v>
      </c>
      <c r="H38">
        <f>MAX(Table1[[#This Row],[h]],Table1[[#This Row],[h8]],Table1[[#This Row],[h17]],Table1[[#This Row],[h26]])</f>
        <v>172.5</v>
      </c>
      <c r="I38">
        <f>MAX(Table1[[#This Row],[w]],Table1[[#This Row],[w9]],Table1[[#This Row],[w18]],Table1[[#This Row],[w27]])</f>
        <v>64.5</v>
      </c>
      <c r="J38" t="b">
        <f>AND(Table1[[#This Row],[address]]=Table1[[#This Row],[address7]],Table1[[#This Row],[address]]=Table1[[#This Row],[address16]],Table1[[#This Row],[address]]=Table1[[#This Row],[address25]])</f>
        <v>0</v>
      </c>
      <c r="M38" t="s">
        <v>37</v>
      </c>
      <c r="N38" s="4"/>
      <c r="O38" t="s">
        <v>202</v>
      </c>
      <c r="P38">
        <v>172.5</v>
      </c>
      <c r="Q38">
        <v>64.5</v>
      </c>
      <c r="W38" t="s">
        <v>38</v>
      </c>
      <c r="X38" s="4"/>
      <c r="Y38" t="s">
        <v>202</v>
      </c>
      <c r="Z38">
        <v>172.5</v>
      </c>
      <c r="AA38">
        <v>63.75</v>
      </c>
      <c r="AG38" t="s">
        <v>39</v>
      </c>
      <c r="AH38" s="4"/>
      <c r="AI38" t="s">
        <v>202</v>
      </c>
      <c r="AJ38">
        <v>172.5</v>
      </c>
      <c r="AK38">
        <v>63.75</v>
      </c>
    </row>
    <row r="39" spans="1:37" ht="15" customHeight="1">
      <c r="A39" t="str">
        <f>LEFT(Table1[[#This Row],[address]],3)&amp;(RIGHT(Table1[[#This Row],[address]],LEN(Table1[[#This Row],[address]])-3)+1)</f>
        <v>$B$8</v>
      </c>
      <c r="B39" t="str">
        <f>IF(Table1[[#This Row],[E]]&lt;&gt;"",1,"x")</f>
        <v>x</v>
      </c>
      <c r="C39" t="s">
        <v>37</v>
      </c>
      <c r="D39" s="4"/>
      <c r="E39" t="s">
        <v>204</v>
      </c>
      <c r="F39">
        <v>15</v>
      </c>
      <c r="G39">
        <v>63.75</v>
      </c>
      <c r="H39">
        <f>MAX(Table1[[#This Row],[h]],Table1[[#This Row],[h8]],Table1[[#This Row],[h17]],Table1[[#This Row],[h26]])</f>
        <v>15</v>
      </c>
      <c r="I39">
        <f>MAX(Table1[[#This Row],[w]],Table1[[#This Row],[w9]],Table1[[#This Row],[w18]],Table1[[#This Row],[w27]])</f>
        <v>64.5</v>
      </c>
      <c r="J39" t="b">
        <f>AND(Table1[[#This Row],[address]]=Table1[[#This Row],[address7]],Table1[[#This Row],[address]]=Table1[[#This Row],[address16]],Table1[[#This Row],[address]]=Table1[[#This Row],[address25]])</f>
        <v>0</v>
      </c>
      <c r="M39" t="s">
        <v>37</v>
      </c>
      <c r="N39" s="4"/>
      <c r="O39" t="s">
        <v>203</v>
      </c>
      <c r="P39">
        <v>15</v>
      </c>
      <c r="Q39">
        <v>64.5</v>
      </c>
      <c r="W39" t="s">
        <v>38</v>
      </c>
      <c r="Y39" t="s">
        <v>203</v>
      </c>
      <c r="Z39">
        <v>15</v>
      </c>
      <c r="AA39">
        <v>63.75</v>
      </c>
      <c r="AG39" t="s">
        <v>39</v>
      </c>
      <c r="AI39" t="s">
        <v>203</v>
      </c>
      <c r="AJ39">
        <v>15</v>
      </c>
      <c r="AK39">
        <v>63.75</v>
      </c>
    </row>
    <row r="40" spans="1:37" ht="15" customHeight="1">
      <c r="A40" t="str">
        <f>LEFT(Table1[[#This Row],[address]],3)&amp;(RIGHT(Table1[[#This Row],[address]],LEN(Table1[[#This Row],[address]])-3)+1)</f>
        <v>$B$9</v>
      </c>
      <c r="B40" t="str">
        <f>IF(Table1[[#This Row],[E]]&lt;&gt;"",1,"x")</f>
        <v>x</v>
      </c>
      <c r="C40" t="s">
        <v>37</v>
      </c>
      <c r="D40" s="4"/>
      <c r="E40" t="s">
        <v>205</v>
      </c>
      <c r="F40">
        <v>15</v>
      </c>
      <c r="G40">
        <v>63.75</v>
      </c>
      <c r="H40">
        <f>MAX(Table1[[#This Row],[h]],Table1[[#This Row],[h8]],Table1[[#This Row],[h17]],Table1[[#This Row],[h26]])</f>
        <v>15</v>
      </c>
      <c r="I40">
        <f>MAX(Table1[[#This Row],[w]],Table1[[#This Row],[w9]],Table1[[#This Row],[w18]],Table1[[#This Row],[w27]])</f>
        <v>64.5</v>
      </c>
      <c r="J40" t="b">
        <f>AND(Table1[[#This Row],[address]]=Table1[[#This Row],[address7]],Table1[[#This Row],[address]]=Table1[[#This Row],[address16]],Table1[[#This Row],[address]]=Table1[[#This Row],[address25]])</f>
        <v>0</v>
      </c>
      <c r="M40" t="s">
        <v>37</v>
      </c>
      <c r="N40" s="4"/>
      <c r="O40" t="s">
        <v>204</v>
      </c>
      <c r="P40">
        <v>15</v>
      </c>
      <c r="Q40">
        <v>64.5</v>
      </c>
      <c r="W40" t="s">
        <v>38</v>
      </c>
      <c r="Y40" t="s">
        <v>204</v>
      </c>
      <c r="Z40">
        <v>15</v>
      </c>
      <c r="AA40">
        <v>63.75</v>
      </c>
      <c r="AG40" t="s">
        <v>39</v>
      </c>
      <c r="AI40" t="s">
        <v>204</v>
      </c>
      <c r="AJ40">
        <v>15</v>
      </c>
      <c r="AK40">
        <v>63.75</v>
      </c>
    </row>
    <row r="41" spans="1:37" ht="15" customHeight="1">
      <c r="A41" t="str">
        <f>LEFT(Table1[[#This Row],[address]],3)&amp;(RIGHT(Table1[[#This Row],[address]],LEN(Table1[[#This Row],[address]])-3)+1)</f>
        <v>$B$10</v>
      </c>
      <c r="B41" t="str">
        <f>IF(Table1[[#This Row],[E]]&lt;&gt;"",1,"x")</f>
        <v>x</v>
      </c>
      <c r="C41" t="s">
        <v>37</v>
      </c>
      <c r="D41" s="4"/>
      <c r="E41" t="s">
        <v>206</v>
      </c>
      <c r="F41">
        <v>15</v>
      </c>
      <c r="G41">
        <v>63.75</v>
      </c>
      <c r="H41">
        <f>MAX(Table1[[#This Row],[h]],Table1[[#This Row],[h8]],Table1[[#This Row],[h17]],Table1[[#This Row],[h26]])</f>
        <v>15</v>
      </c>
      <c r="I41">
        <f>MAX(Table1[[#This Row],[w]],Table1[[#This Row],[w9]],Table1[[#This Row],[w18]],Table1[[#This Row],[w27]])</f>
        <v>64.5</v>
      </c>
      <c r="J41" t="b">
        <f>AND(Table1[[#This Row],[address]]=Table1[[#This Row],[address7]],Table1[[#This Row],[address]]=Table1[[#This Row],[address16]],Table1[[#This Row],[address]]=Table1[[#This Row],[address25]])</f>
        <v>0</v>
      </c>
      <c r="M41" t="s">
        <v>37</v>
      </c>
      <c r="N41" s="4"/>
      <c r="O41" t="s">
        <v>205</v>
      </c>
      <c r="P41">
        <v>15</v>
      </c>
      <c r="Q41">
        <v>64.5</v>
      </c>
      <c r="W41" t="s">
        <v>38</v>
      </c>
      <c r="Y41" t="s">
        <v>205</v>
      </c>
      <c r="Z41">
        <v>15</v>
      </c>
      <c r="AA41">
        <v>63.75</v>
      </c>
      <c r="AG41" t="s">
        <v>39</v>
      </c>
      <c r="AI41" t="s">
        <v>205</v>
      </c>
      <c r="AJ41">
        <v>15</v>
      </c>
      <c r="AK41">
        <v>63.75</v>
      </c>
    </row>
    <row r="42" spans="1:37" ht="15" customHeight="1">
      <c r="A42" t="str">
        <f>LEFT(Table1[[#This Row],[address]],3)&amp;(RIGHT(Table1[[#This Row],[address]],LEN(Table1[[#This Row],[address]])-3)+1)</f>
        <v>$B$11</v>
      </c>
      <c r="B42" t="str">
        <f>IF(Table1[[#This Row],[E]]&lt;&gt;"",1,"x")</f>
        <v>x</v>
      </c>
      <c r="C42" t="s">
        <v>37</v>
      </c>
      <c r="D42" s="4"/>
      <c r="E42" t="s">
        <v>207</v>
      </c>
      <c r="F42">
        <v>15</v>
      </c>
      <c r="G42">
        <v>63.75</v>
      </c>
      <c r="H42">
        <f>MAX(Table1[[#This Row],[h]],Table1[[#This Row],[h8]],Table1[[#This Row],[h17]],Table1[[#This Row],[h26]])</f>
        <v>15</v>
      </c>
      <c r="I42">
        <f>MAX(Table1[[#This Row],[w]],Table1[[#This Row],[w9]],Table1[[#This Row],[w18]],Table1[[#This Row],[w27]])</f>
        <v>64.5</v>
      </c>
      <c r="J42" t="b">
        <f>AND(Table1[[#This Row],[address]]=Table1[[#This Row],[address7]],Table1[[#This Row],[address]]=Table1[[#This Row],[address16]],Table1[[#This Row],[address]]=Table1[[#This Row],[address25]])</f>
        <v>0</v>
      </c>
      <c r="M42" t="s">
        <v>37</v>
      </c>
      <c r="N42" s="4"/>
      <c r="O42" t="s">
        <v>206</v>
      </c>
      <c r="P42">
        <v>15</v>
      </c>
      <c r="Q42">
        <v>64.5</v>
      </c>
      <c r="W42" t="s">
        <v>38</v>
      </c>
      <c r="Y42" t="s">
        <v>206</v>
      </c>
      <c r="Z42">
        <v>15</v>
      </c>
      <c r="AA42">
        <v>63.75</v>
      </c>
      <c r="AG42" t="s">
        <v>39</v>
      </c>
      <c r="AI42" t="s">
        <v>206</v>
      </c>
      <c r="AJ42">
        <v>15</v>
      </c>
      <c r="AK42">
        <v>63.75</v>
      </c>
    </row>
    <row r="43" spans="1:37" ht="15" customHeight="1">
      <c r="A43" t="str">
        <f>LEFT(Table1[[#This Row],[address]],3)&amp;(RIGHT(Table1[[#This Row],[address]],LEN(Table1[[#This Row],[address]])-3)+1)</f>
        <v>$B$12</v>
      </c>
      <c r="B43" t="str">
        <f>IF(Table1[[#This Row],[E]]&lt;&gt;"",1,"x")</f>
        <v>x</v>
      </c>
      <c r="C43" t="s">
        <v>37</v>
      </c>
      <c r="E43" t="s">
        <v>208</v>
      </c>
      <c r="F43">
        <v>15</v>
      </c>
      <c r="G43">
        <v>63.75</v>
      </c>
      <c r="H43">
        <f>MAX(Table1[[#This Row],[h]],Table1[[#This Row],[h8]],Table1[[#This Row],[h17]],Table1[[#This Row],[h26]])</f>
        <v>15</v>
      </c>
      <c r="I43">
        <f>MAX(Table1[[#This Row],[w]],Table1[[#This Row],[w9]],Table1[[#This Row],[w18]],Table1[[#This Row],[w27]])</f>
        <v>64.5</v>
      </c>
      <c r="J43" t="b">
        <f>AND(Table1[[#This Row],[address]]=Table1[[#This Row],[address7]],Table1[[#This Row],[address]]=Table1[[#This Row],[address16]],Table1[[#This Row],[address]]=Table1[[#This Row],[address25]])</f>
        <v>0</v>
      </c>
      <c r="M43" t="s">
        <v>37</v>
      </c>
      <c r="O43" t="s">
        <v>207</v>
      </c>
      <c r="P43">
        <v>15</v>
      </c>
      <c r="Q43">
        <v>64.5</v>
      </c>
      <c r="W43" t="s">
        <v>38</v>
      </c>
      <c r="Y43" t="s">
        <v>207</v>
      </c>
      <c r="Z43">
        <v>15</v>
      </c>
      <c r="AA43">
        <v>63.75</v>
      </c>
      <c r="AG43" t="s">
        <v>39</v>
      </c>
      <c r="AI43" t="s">
        <v>207</v>
      </c>
      <c r="AJ43">
        <v>15</v>
      </c>
      <c r="AK43">
        <v>63.75</v>
      </c>
    </row>
    <row r="44" spans="1:37" ht="15" customHeight="1">
      <c r="A44" t="str">
        <f>LEFT(Table1[[#This Row],[address]],3)&amp;(RIGHT(Table1[[#This Row],[address]],LEN(Table1[[#This Row],[address]])-3)+1)</f>
        <v>$B$13</v>
      </c>
      <c r="B44" t="str">
        <f>IF(Table1[[#This Row],[E]]&lt;&gt;"",1,"x")</f>
        <v>x</v>
      </c>
      <c r="C44" t="s">
        <v>37</v>
      </c>
      <c r="E44" t="s">
        <v>209</v>
      </c>
      <c r="F44">
        <v>15</v>
      </c>
      <c r="G44">
        <v>63.75</v>
      </c>
      <c r="H44">
        <f>MAX(Table1[[#This Row],[h]],Table1[[#This Row],[h8]],Table1[[#This Row],[h17]],Table1[[#This Row],[h26]])</f>
        <v>15</v>
      </c>
      <c r="I44">
        <f>MAX(Table1[[#This Row],[w]],Table1[[#This Row],[w9]],Table1[[#This Row],[w18]],Table1[[#This Row],[w27]])</f>
        <v>64.5</v>
      </c>
      <c r="J44" t="b">
        <f>AND(Table1[[#This Row],[address]]=Table1[[#This Row],[address7]],Table1[[#This Row],[address]]=Table1[[#This Row],[address16]],Table1[[#This Row],[address]]=Table1[[#This Row],[address25]])</f>
        <v>0</v>
      </c>
      <c r="M44" t="s">
        <v>37</v>
      </c>
      <c r="O44" t="s">
        <v>208</v>
      </c>
      <c r="P44">
        <v>15</v>
      </c>
      <c r="Q44">
        <v>64.5</v>
      </c>
      <c r="W44" t="s">
        <v>38</v>
      </c>
      <c r="Y44" t="s">
        <v>208</v>
      </c>
      <c r="Z44">
        <v>15</v>
      </c>
      <c r="AA44">
        <v>63.75</v>
      </c>
      <c r="AG44" t="s">
        <v>39</v>
      </c>
      <c r="AI44" t="s">
        <v>208</v>
      </c>
      <c r="AJ44">
        <v>15</v>
      </c>
      <c r="AK44">
        <v>63.75</v>
      </c>
    </row>
    <row r="45" spans="1:37" ht="15" customHeight="1">
      <c r="A45" t="str">
        <f>LEFT(Table1[[#This Row],[address]],3)&amp;(RIGHT(Table1[[#This Row],[address]],LEN(Table1[[#This Row],[address]])-3)+1)</f>
        <v>$B$14</v>
      </c>
      <c r="B45" t="str">
        <f>IF(Table1[[#This Row],[E]]&lt;&gt;"",1,"x")</f>
        <v>x</v>
      </c>
      <c r="C45" t="s">
        <v>37</v>
      </c>
      <c r="E45" t="s">
        <v>210</v>
      </c>
      <c r="F45">
        <v>15.75</v>
      </c>
      <c r="G45">
        <v>63.75</v>
      </c>
      <c r="H45">
        <f>MAX(Table1[[#This Row],[h]],Table1[[#This Row],[h8]],Table1[[#This Row],[h17]],Table1[[#This Row],[h26]])</f>
        <v>15.75</v>
      </c>
      <c r="I45">
        <f>MAX(Table1[[#This Row],[w]],Table1[[#This Row],[w9]],Table1[[#This Row],[w18]],Table1[[#This Row],[w27]])</f>
        <v>64.5</v>
      </c>
      <c r="J45" t="b">
        <f>AND(Table1[[#This Row],[address]]=Table1[[#This Row],[address7]],Table1[[#This Row],[address]]=Table1[[#This Row],[address16]],Table1[[#This Row],[address]]=Table1[[#This Row],[address25]])</f>
        <v>0</v>
      </c>
      <c r="M45" t="s">
        <v>37</v>
      </c>
      <c r="O45" t="s">
        <v>209</v>
      </c>
      <c r="P45">
        <v>15.75</v>
      </c>
      <c r="Q45">
        <v>64.5</v>
      </c>
      <c r="W45" t="s">
        <v>38</v>
      </c>
      <c r="Y45" t="s">
        <v>209</v>
      </c>
      <c r="Z45">
        <v>15.75</v>
      </c>
      <c r="AA45">
        <v>63.75</v>
      </c>
      <c r="AG45" t="s">
        <v>39</v>
      </c>
      <c r="AI45" t="s">
        <v>209</v>
      </c>
      <c r="AJ45">
        <v>15.75</v>
      </c>
      <c r="AK45">
        <v>63.75</v>
      </c>
    </row>
    <row r="46" spans="1:37" ht="15" customHeight="1">
      <c r="A46" t="str">
        <f>LEFT(Table1[[#This Row],[address]],3)&amp;(RIGHT(Table1[[#This Row],[address]],LEN(Table1[[#This Row],[address]])-3)+1)</f>
        <v>$B$15</v>
      </c>
      <c r="B46" t="str">
        <f>IF(Table1[[#This Row],[E]]&lt;&gt;"",1,"x")</f>
        <v>x</v>
      </c>
      <c r="C46" t="s">
        <v>37</v>
      </c>
      <c r="D46" s="4"/>
      <c r="E46" t="s">
        <v>211</v>
      </c>
      <c r="F46">
        <v>16.5</v>
      </c>
      <c r="G46">
        <v>63.75</v>
      </c>
      <c r="H46">
        <f>MAX(Table1[[#This Row],[h]],Table1[[#This Row],[h8]],Table1[[#This Row],[h17]],Table1[[#This Row],[h26]])</f>
        <v>16.5</v>
      </c>
      <c r="I46">
        <f>MAX(Table1[[#This Row],[w]],Table1[[#This Row],[w9]],Table1[[#This Row],[w18]],Table1[[#This Row],[w27]])</f>
        <v>64.5</v>
      </c>
      <c r="J46" t="b">
        <f>AND(Table1[[#This Row],[address]]=Table1[[#This Row],[address7]],Table1[[#This Row],[address]]=Table1[[#This Row],[address16]],Table1[[#This Row],[address]]=Table1[[#This Row],[address25]])</f>
        <v>0</v>
      </c>
      <c r="M46" t="s">
        <v>37</v>
      </c>
      <c r="N46" s="4"/>
      <c r="O46" t="s">
        <v>210</v>
      </c>
      <c r="P46">
        <v>16.5</v>
      </c>
      <c r="Q46">
        <v>64.5</v>
      </c>
      <c r="W46" t="s">
        <v>38</v>
      </c>
      <c r="X46" s="4"/>
      <c r="Y46" t="s">
        <v>210</v>
      </c>
      <c r="Z46">
        <v>16.5</v>
      </c>
      <c r="AA46">
        <v>63.75</v>
      </c>
      <c r="AG46" t="s">
        <v>39</v>
      </c>
      <c r="AH46" s="4"/>
      <c r="AI46" t="s">
        <v>210</v>
      </c>
      <c r="AJ46">
        <v>16.5</v>
      </c>
      <c r="AK46">
        <v>63.75</v>
      </c>
    </row>
    <row r="47" spans="1:37" ht="15" customHeight="1">
      <c r="A47" t="str">
        <f>LEFT(Table1[[#This Row],[address]],3)&amp;(RIGHT(Table1[[#This Row],[address]],LEN(Table1[[#This Row],[address]])-3)+1)</f>
        <v>$B$16</v>
      </c>
      <c r="B47" t="str">
        <f>IF(Table1[[#This Row],[E]]&lt;&gt;"",1,"x")</f>
        <v>x</v>
      </c>
      <c r="C47" t="s">
        <v>37</v>
      </c>
      <c r="D47" s="4"/>
      <c r="E47" t="s">
        <v>212</v>
      </c>
      <c r="F47">
        <v>47.25</v>
      </c>
      <c r="G47">
        <v>63.75</v>
      </c>
      <c r="H47">
        <f>MAX(Table1[[#This Row],[h]],Table1[[#This Row],[h8]],Table1[[#This Row],[h17]],Table1[[#This Row],[h26]])</f>
        <v>47.25</v>
      </c>
      <c r="I47">
        <f>MAX(Table1[[#This Row],[w]],Table1[[#This Row],[w9]],Table1[[#This Row],[w18]],Table1[[#This Row],[w27]])</f>
        <v>64.5</v>
      </c>
      <c r="J47" t="b">
        <f>AND(Table1[[#This Row],[address]]=Table1[[#This Row],[address7]],Table1[[#This Row],[address]]=Table1[[#This Row],[address16]],Table1[[#This Row],[address]]=Table1[[#This Row],[address25]])</f>
        <v>0</v>
      </c>
      <c r="M47" t="s">
        <v>37</v>
      </c>
      <c r="N47" s="4"/>
      <c r="O47" t="s">
        <v>211</v>
      </c>
      <c r="P47">
        <v>47.25</v>
      </c>
      <c r="Q47">
        <v>64.5</v>
      </c>
      <c r="W47" t="s">
        <v>38</v>
      </c>
      <c r="X47" s="4"/>
      <c r="Y47" t="s">
        <v>211</v>
      </c>
      <c r="Z47">
        <v>47.25</v>
      </c>
      <c r="AA47">
        <v>63.75</v>
      </c>
      <c r="AG47" t="s">
        <v>39</v>
      </c>
      <c r="AH47" s="4"/>
      <c r="AI47" t="s">
        <v>211</v>
      </c>
      <c r="AJ47">
        <v>47.25</v>
      </c>
      <c r="AK47">
        <v>63.75</v>
      </c>
    </row>
    <row r="48" spans="1:37" ht="15" customHeight="1">
      <c r="A48" t="str">
        <f>LEFT(Table1[[#This Row],[address]],3)&amp;(RIGHT(Table1[[#This Row],[address]],LEN(Table1[[#This Row],[address]])-3)+1)</f>
        <v>$B$17</v>
      </c>
      <c r="B48" t="str">
        <f>IF(Table1[[#This Row],[E]]&lt;&gt;"",1,"x")</f>
        <v>x</v>
      </c>
      <c r="C48" t="s">
        <v>37</v>
      </c>
      <c r="D48" s="4"/>
      <c r="E48" t="s">
        <v>213</v>
      </c>
      <c r="F48">
        <v>24.75</v>
      </c>
      <c r="G48">
        <v>63.75</v>
      </c>
      <c r="H48">
        <f>MAX(Table1[[#This Row],[h]],Table1[[#This Row],[h8]],Table1[[#This Row],[h17]],Table1[[#This Row],[h26]])</f>
        <v>24.75</v>
      </c>
      <c r="I48">
        <f>MAX(Table1[[#This Row],[w]],Table1[[#This Row],[w9]],Table1[[#This Row],[w18]],Table1[[#This Row],[w27]])</f>
        <v>64.5</v>
      </c>
      <c r="J48" t="b">
        <f>AND(Table1[[#This Row],[address]]=Table1[[#This Row],[address7]],Table1[[#This Row],[address]]=Table1[[#This Row],[address16]],Table1[[#This Row],[address]]=Table1[[#This Row],[address25]])</f>
        <v>0</v>
      </c>
      <c r="M48" t="s">
        <v>37</v>
      </c>
      <c r="N48" s="4"/>
      <c r="O48" t="s">
        <v>212</v>
      </c>
      <c r="P48">
        <v>24.75</v>
      </c>
      <c r="Q48">
        <v>64.5</v>
      </c>
      <c r="W48" t="s">
        <v>38</v>
      </c>
      <c r="X48" s="4"/>
      <c r="Y48" t="s">
        <v>212</v>
      </c>
      <c r="Z48">
        <v>24.75</v>
      </c>
      <c r="AA48">
        <v>63.75</v>
      </c>
      <c r="AG48" t="s">
        <v>39</v>
      </c>
      <c r="AH48" s="4"/>
      <c r="AI48" t="s">
        <v>212</v>
      </c>
      <c r="AJ48">
        <v>24.75</v>
      </c>
      <c r="AK48">
        <v>63.75</v>
      </c>
    </row>
    <row r="49" spans="1:37" ht="15" customHeight="1">
      <c r="A49" t="str">
        <f>LEFT(Table1[[#This Row],[address]],3)&amp;(RIGHT(Table1[[#This Row],[address]],LEN(Table1[[#This Row],[address]])-3)+1)</f>
        <v>$B$18</v>
      </c>
      <c r="B49">
        <f>IF(Table1[[#This Row],[E]]&lt;&gt;"",1,"x")</f>
        <v>1</v>
      </c>
      <c r="C49" t="s">
        <v>37</v>
      </c>
      <c r="D49" s="4" t="s">
        <v>214</v>
      </c>
      <c r="E49" t="s">
        <v>215</v>
      </c>
      <c r="F49">
        <v>30.75</v>
      </c>
      <c r="G49">
        <v>63.75</v>
      </c>
      <c r="H49">
        <f>MAX(Table1[[#This Row],[h]],Table1[[#This Row],[h8]],Table1[[#This Row],[h17]],Table1[[#This Row],[h26]])</f>
        <v>30.75</v>
      </c>
      <c r="I49">
        <f>MAX(Table1[[#This Row],[w]],Table1[[#This Row],[w9]],Table1[[#This Row],[w18]],Table1[[#This Row],[w27]])</f>
        <v>64.5</v>
      </c>
      <c r="J49" t="b">
        <f>AND(Table1[[#This Row],[address]]=Table1[[#This Row],[address7]],Table1[[#This Row],[address]]=Table1[[#This Row],[address16]],Table1[[#This Row],[address]]=Table1[[#This Row],[address25]])</f>
        <v>0</v>
      </c>
      <c r="M49" t="s">
        <v>37</v>
      </c>
      <c r="N49" s="4" t="s">
        <v>214</v>
      </c>
      <c r="O49" t="s">
        <v>213</v>
      </c>
      <c r="P49">
        <v>30.75</v>
      </c>
      <c r="Q49">
        <v>64.5</v>
      </c>
      <c r="W49" t="s">
        <v>38</v>
      </c>
      <c r="X49" s="4" t="s">
        <v>216</v>
      </c>
      <c r="Y49" t="s">
        <v>213</v>
      </c>
      <c r="Z49">
        <v>15.75</v>
      </c>
      <c r="AA49">
        <v>63.75</v>
      </c>
      <c r="AG49" t="s">
        <v>39</v>
      </c>
      <c r="AH49" s="4" t="s">
        <v>217</v>
      </c>
      <c r="AI49" t="s">
        <v>213</v>
      </c>
      <c r="AJ49">
        <v>15.75</v>
      </c>
      <c r="AK49">
        <v>63.75</v>
      </c>
    </row>
    <row r="50" spans="1:37" ht="15" customHeight="1">
      <c r="A50" t="str">
        <f>LEFT(Table1[[#This Row],[address]],3)&amp;(RIGHT(Table1[[#This Row],[address]],LEN(Table1[[#This Row],[address]])-3)+1)</f>
        <v>$B$19</v>
      </c>
      <c r="B50">
        <f>IF(Table1[[#This Row],[E]]&lt;&gt;"",1,"x")</f>
        <v>1</v>
      </c>
      <c r="C50" t="s">
        <v>37</v>
      </c>
      <c r="D50" s="4" t="s">
        <v>218</v>
      </c>
      <c r="E50" t="s">
        <v>219</v>
      </c>
      <c r="F50">
        <v>45</v>
      </c>
      <c r="G50">
        <v>63.75</v>
      </c>
      <c r="H50">
        <f>MAX(Table1[[#This Row],[h]],Table1[[#This Row],[h8]],Table1[[#This Row],[h17]],Table1[[#This Row],[h26]])</f>
        <v>60.75</v>
      </c>
      <c r="I50">
        <f>MAX(Table1[[#This Row],[w]],Table1[[#This Row],[w9]],Table1[[#This Row],[w18]],Table1[[#This Row],[w27]])</f>
        <v>64.5</v>
      </c>
      <c r="J50" t="b">
        <f>AND(Table1[[#This Row],[address]]=Table1[[#This Row],[address7]],Table1[[#This Row],[address]]=Table1[[#This Row],[address16]],Table1[[#This Row],[address]]=Table1[[#This Row],[address25]])</f>
        <v>0</v>
      </c>
      <c r="M50" t="s">
        <v>37</v>
      </c>
      <c r="N50" s="4" t="s">
        <v>220</v>
      </c>
      <c r="O50" t="s">
        <v>215</v>
      </c>
      <c r="P50">
        <v>45.75</v>
      </c>
      <c r="Q50">
        <v>64.5</v>
      </c>
      <c r="W50" t="s">
        <v>38</v>
      </c>
      <c r="X50" t="s">
        <v>221</v>
      </c>
      <c r="Y50" t="s">
        <v>215</v>
      </c>
      <c r="Z50">
        <v>45</v>
      </c>
      <c r="AA50">
        <v>63.75</v>
      </c>
      <c r="AG50" t="s">
        <v>39</v>
      </c>
      <c r="AH50" t="s">
        <v>222</v>
      </c>
      <c r="AI50" t="s">
        <v>215</v>
      </c>
      <c r="AJ50">
        <v>60.75</v>
      </c>
      <c r="AK50">
        <v>63.75</v>
      </c>
    </row>
    <row r="51" spans="1:37" ht="15" customHeight="1">
      <c r="A51" t="str">
        <f>LEFT(Table1[[#This Row],[address]],3)&amp;(RIGHT(Table1[[#This Row],[address]],LEN(Table1[[#This Row],[address]])-3)+1)</f>
        <v>$B$20</v>
      </c>
      <c r="B51">
        <f>IF(Table1[[#This Row],[E]]&lt;&gt;"",1,"x")</f>
        <v>1</v>
      </c>
      <c r="C51" t="s">
        <v>37</v>
      </c>
      <c r="D51" t="s">
        <v>223</v>
      </c>
      <c r="E51" t="s">
        <v>224</v>
      </c>
      <c r="F51">
        <v>103.5</v>
      </c>
      <c r="G51">
        <v>63.75</v>
      </c>
      <c r="H51">
        <f>MAX(Table1[[#This Row],[h]],Table1[[#This Row],[h8]],Table1[[#This Row],[h17]],Table1[[#This Row],[h26]])</f>
        <v>103.5</v>
      </c>
      <c r="I51">
        <f>MAX(Table1[[#This Row],[w]],Table1[[#This Row],[w9]],Table1[[#This Row],[w18]],Table1[[#This Row],[w27]])</f>
        <v>64.5</v>
      </c>
      <c r="J51" t="b">
        <f>AND(Table1[[#This Row],[address]]=Table1[[#This Row],[address7]],Table1[[#This Row],[address]]=Table1[[#This Row],[address16]],Table1[[#This Row],[address]]=Table1[[#This Row],[address25]])</f>
        <v>0</v>
      </c>
      <c r="M51" t="s">
        <v>37</v>
      </c>
      <c r="N51" t="s">
        <v>225</v>
      </c>
      <c r="O51" t="s">
        <v>219</v>
      </c>
      <c r="P51">
        <v>103.5</v>
      </c>
      <c r="Q51">
        <v>64.5</v>
      </c>
      <c r="W51" t="s">
        <v>38</v>
      </c>
      <c r="X51" t="s">
        <v>226</v>
      </c>
      <c r="Y51" t="s">
        <v>219</v>
      </c>
      <c r="Z51">
        <v>103.5</v>
      </c>
      <c r="AA51">
        <v>63.75</v>
      </c>
      <c r="AG51" t="s">
        <v>39</v>
      </c>
      <c r="AH51" t="s">
        <v>227</v>
      </c>
      <c r="AI51" t="s">
        <v>219</v>
      </c>
      <c r="AJ51">
        <v>103.5</v>
      </c>
      <c r="AK51">
        <v>63.75</v>
      </c>
    </row>
    <row r="52" spans="1:37" ht="15" customHeight="1">
      <c r="A52" t="str">
        <f>LEFT(Table1[[#This Row],[address]],3)&amp;(RIGHT(Table1[[#This Row],[address]],LEN(Table1[[#This Row],[address]])-3)+1)</f>
        <v>$B$21</v>
      </c>
      <c r="B52">
        <f>IF(Table1[[#This Row],[E]]&lt;&gt;"",1,"x")</f>
        <v>1</v>
      </c>
      <c r="C52" t="s">
        <v>37</v>
      </c>
      <c r="D52" t="s">
        <v>228</v>
      </c>
      <c r="E52" t="s">
        <v>229</v>
      </c>
      <c r="F52">
        <v>66</v>
      </c>
      <c r="G52">
        <v>63.75</v>
      </c>
      <c r="H52">
        <f>MAX(Table1[[#This Row],[h]],Table1[[#This Row],[h8]],Table1[[#This Row],[h17]],Table1[[#This Row],[h26]])</f>
        <v>66</v>
      </c>
      <c r="I52">
        <f>MAX(Table1[[#This Row],[w]],Table1[[#This Row],[w9]],Table1[[#This Row],[w18]],Table1[[#This Row],[w27]])</f>
        <v>64.5</v>
      </c>
      <c r="J52" t="b">
        <f>AND(Table1[[#This Row],[address]]=Table1[[#This Row],[address7]],Table1[[#This Row],[address]]=Table1[[#This Row],[address16]],Table1[[#This Row],[address]]=Table1[[#This Row],[address25]])</f>
        <v>0</v>
      </c>
      <c r="M52" t="s">
        <v>37</v>
      </c>
      <c r="N52" t="s">
        <v>230</v>
      </c>
      <c r="O52" t="s">
        <v>224</v>
      </c>
      <c r="P52">
        <v>66</v>
      </c>
      <c r="Q52">
        <v>64.5</v>
      </c>
      <c r="W52" t="s">
        <v>38</v>
      </c>
      <c r="X52" t="s">
        <v>231</v>
      </c>
      <c r="Y52" t="s">
        <v>224</v>
      </c>
      <c r="Z52">
        <v>66</v>
      </c>
      <c r="AA52">
        <v>63.75</v>
      </c>
      <c r="AG52" t="s">
        <v>39</v>
      </c>
      <c r="AH52" t="s">
        <v>232</v>
      </c>
      <c r="AI52" t="s">
        <v>224</v>
      </c>
      <c r="AJ52">
        <v>66</v>
      </c>
      <c r="AK52">
        <v>63.75</v>
      </c>
    </row>
    <row r="53" spans="1:37" ht="15" customHeight="1">
      <c r="A53" t="str">
        <f>LEFT(Table1[[#This Row],[address]],3)&amp;(RIGHT(Table1[[#This Row],[address]],LEN(Table1[[#This Row],[address]])-3)+1)</f>
        <v>$B$22</v>
      </c>
      <c r="B53">
        <f>IF(Table1[[#This Row],[E]]&lt;&gt;"",1,"x")</f>
        <v>1</v>
      </c>
      <c r="C53" t="s">
        <v>37</v>
      </c>
      <c r="D53" t="s">
        <v>233</v>
      </c>
      <c r="E53" t="s">
        <v>234</v>
      </c>
      <c r="F53">
        <v>69.75</v>
      </c>
      <c r="G53">
        <v>63.75</v>
      </c>
      <c r="H53">
        <f>MAX(Table1[[#This Row],[h]],Table1[[#This Row],[h8]],Table1[[#This Row],[h17]],Table1[[#This Row],[h26]])</f>
        <v>69.75</v>
      </c>
      <c r="I53">
        <f>MAX(Table1[[#This Row],[w]],Table1[[#This Row],[w9]],Table1[[#This Row],[w18]],Table1[[#This Row],[w27]])</f>
        <v>64.5</v>
      </c>
      <c r="J53" t="b">
        <f>AND(Table1[[#This Row],[address]]=Table1[[#This Row],[address7]],Table1[[#This Row],[address]]=Table1[[#This Row],[address16]],Table1[[#This Row],[address]]=Table1[[#This Row],[address25]])</f>
        <v>0</v>
      </c>
      <c r="M53" t="s">
        <v>37</v>
      </c>
      <c r="N53" t="s">
        <v>235</v>
      </c>
      <c r="O53" t="s">
        <v>229</v>
      </c>
      <c r="P53">
        <v>69.75</v>
      </c>
      <c r="Q53">
        <v>64.5</v>
      </c>
      <c r="W53" t="s">
        <v>38</v>
      </c>
      <c r="X53" t="s">
        <v>236</v>
      </c>
      <c r="Y53" t="s">
        <v>229</v>
      </c>
      <c r="Z53">
        <v>69.75</v>
      </c>
      <c r="AA53">
        <v>63.75</v>
      </c>
      <c r="AG53" t="s">
        <v>39</v>
      </c>
      <c r="AH53" t="s">
        <v>237</v>
      </c>
      <c r="AI53" t="s">
        <v>229</v>
      </c>
      <c r="AJ53">
        <v>69.75</v>
      </c>
      <c r="AK53">
        <v>63.75</v>
      </c>
    </row>
    <row r="54" spans="1:37" ht="15" customHeight="1">
      <c r="A54" t="str">
        <f>LEFT(Table1[[#This Row],[address]],3)&amp;(RIGHT(Table1[[#This Row],[address]],LEN(Table1[[#This Row],[address]])-3)+1)</f>
        <v>$B$23</v>
      </c>
      <c r="B54" t="str">
        <f>IF(Table1[[#This Row],[E]]&lt;&gt;"",1,"x")</f>
        <v>x</v>
      </c>
      <c r="C54" t="s">
        <v>37</v>
      </c>
      <c r="E54" t="s">
        <v>238</v>
      </c>
      <c r="F54">
        <v>15</v>
      </c>
      <c r="G54">
        <v>63.75</v>
      </c>
      <c r="H54">
        <f>MAX(Table1[[#This Row],[h]],Table1[[#This Row],[h8]],Table1[[#This Row],[h17]],Table1[[#This Row],[h26]])</f>
        <v>15</v>
      </c>
      <c r="I54">
        <f>MAX(Table1[[#This Row],[w]],Table1[[#This Row],[w9]],Table1[[#This Row],[w18]],Table1[[#This Row],[w27]])</f>
        <v>64.5</v>
      </c>
      <c r="J54" t="b">
        <f>AND(Table1[[#This Row],[address]]=Table1[[#This Row],[address7]],Table1[[#This Row],[address]]=Table1[[#This Row],[address16]],Table1[[#This Row],[address]]=Table1[[#This Row],[address25]])</f>
        <v>0</v>
      </c>
      <c r="M54" t="s">
        <v>37</v>
      </c>
      <c r="O54" t="s">
        <v>234</v>
      </c>
      <c r="P54">
        <v>15</v>
      </c>
      <c r="Q54">
        <v>64.5</v>
      </c>
      <c r="W54" t="s">
        <v>38</v>
      </c>
      <c r="Y54" t="s">
        <v>234</v>
      </c>
      <c r="Z54">
        <v>15</v>
      </c>
      <c r="AA54">
        <v>63.75</v>
      </c>
      <c r="AG54" t="s">
        <v>39</v>
      </c>
      <c r="AI54" t="s">
        <v>234</v>
      </c>
      <c r="AJ54">
        <v>15</v>
      </c>
      <c r="AK54">
        <v>63.75</v>
      </c>
    </row>
    <row r="55" spans="1:37" ht="15" customHeight="1">
      <c r="A55" t="str">
        <f>LEFT(Table1[[#This Row],[address]],3)&amp;(RIGHT(Table1[[#This Row],[address]],LEN(Table1[[#This Row],[address]])-3)+1)</f>
        <v>$B$24</v>
      </c>
      <c r="B55" t="str">
        <f>IF(Table1[[#This Row],[E]]&lt;&gt;"",1,"x")</f>
        <v>x</v>
      </c>
      <c r="C55" t="s">
        <v>37</v>
      </c>
      <c r="E55" t="s">
        <v>239</v>
      </c>
      <c r="F55">
        <v>377.25</v>
      </c>
      <c r="G55">
        <v>63.75</v>
      </c>
      <c r="H55">
        <f>MAX(Table1[[#This Row],[h]],Table1[[#This Row],[h8]],Table1[[#This Row],[h17]],Table1[[#This Row],[h26]])</f>
        <v>377.25</v>
      </c>
      <c r="I55">
        <f>MAX(Table1[[#This Row],[w]],Table1[[#This Row],[w9]],Table1[[#This Row],[w18]],Table1[[#This Row],[w27]])</f>
        <v>64.5</v>
      </c>
      <c r="J55" t="b">
        <f>AND(Table1[[#This Row],[address]]=Table1[[#This Row],[address7]],Table1[[#This Row],[address]]=Table1[[#This Row],[address16]],Table1[[#This Row],[address]]=Table1[[#This Row],[address25]])</f>
        <v>0</v>
      </c>
      <c r="M55" t="s">
        <v>37</v>
      </c>
      <c r="O55" t="s">
        <v>238</v>
      </c>
      <c r="P55">
        <v>376.5</v>
      </c>
      <c r="Q55">
        <v>64.5</v>
      </c>
      <c r="W55" t="s">
        <v>38</v>
      </c>
      <c r="Y55" t="s">
        <v>238</v>
      </c>
      <c r="Z55">
        <v>376.5</v>
      </c>
      <c r="AA55">
        <v>63.75</v>
      </c>
      <c r="AG55" t="s">
        <v>39</v>
      </c>
      <c r="AI55" t="s">
        <v>238</v>
      </c>
      <c r="AJ55">
        <v>376.5</v>
      </c>
      <c r="AK55">
        <v>63.75</v>
      </c>
    </row>
    <row r="56" spans="1:37" ht="15" customHeight="1">
      <c r="A56" t="str">
        <f>LEFT(Table1[[#This Row],[address]],3)&amp;(RIGHT(Table1[[#This Row],[address]],LEN(Table1[[#This Row],[address]])-3)+1)</f>
        <v>$B$25</v>
      </c>
      <c r="B56" t="str">
        <f>IF(Table1[[#This Row],[E]]&lt;&gt;"",1,"x")</f>
        <v>x</v>
      </c>
      <c r="C56" t="s">
        <v>37</v>
      </c>
      <c r="E56" t="s">
        <v>240</v>
      </c>
      <c r="F56">
        <v>15</v>
      </c>
      <c r="G56">
        <v>63.75</v>
      </c>
      <c r="H56">
        <f>MAX(Table1[[#This Row],[h]],Table1[[#This Row],[h8]],Table1[[#This Row],[h17]],Table1[[#This Row],[h26]])</f>
        <v>15.75</v>
      </c>
      <c r="I56">
        <f>MAX(Table1[[#This Row],[w]],Table1[[#This Row],[w9]],Table1[[#This Row],[w18]],Table1[[#This Row],[w27]])</f>
        <v>64.5</v>
      </c>
      <c r="J56" t="b">
        <f>AND(Table1[[#This Row],[address]]=Table1[[#This Row],[address7]],Table1[[#This Row],[address]]=Table1[[#This Row],[address16]],Table1[[#This Row],[address]]=Table1[[#This Row],[address25]])</f>
        <v>0</v>
      </c>
      <c r="M56" t="s">
        <v>37</v>
      </c>
      <c r="O56" t="s">
        <v>239</v>
      </c>
      <c r="P56">
        <v>15.75</v>
      </c>
      <c r="Q56">
        <v>64.5</v>
      </c>
      <c r="W56" t="s">
        <v>38</v>
      </c>
      <c r="Y56" t="s">
        <v>239</v>
      </c>
      <c r="Z56">
        <v>15</v>
      </c>
      <c r="AA56">
        <v>63.75</v>
      </c>
      <c r="AG56" t="s">
        <v>39</v>
      </c>
      <c r="AI56" t="s">
        <v>239</v>
      </c>
      <c r="AJ56">
        <v>15</v>
      </c>
      <c r="AK56">
        <v>63.75</v>
      </c>
    </row>
    <row r="57" spans="1:37" ht="15" customHeight="1">
      <c r="A57" t="str">
        <f>LEFT(Table1[[#This Row],[address]],3)&amp;(RIGHT(Table1[[#This Row],[address]],LEN(Table1[[#This Row],[address]])-3)+1)</f>
        <v>$B$26</v>
      </c>
      <c r="B57" t="str">
        <f>IF(Table1[[#This Row],[E]]&lt;&gt;"",1,"x")</f>
        <v>x</v>
      </c>
      <c r="C57" t="s">
        <v>37</v>
      </c>
      <c r="E57" t="s">
        <v>241</v>
      </c>
      <c r="F57">
        <v>16.5</v>
      </c>
      <c r="G57">
        <v>63.75</v>
      </c>
      <c r="H57">
        <f>MAX(Table1[[#This Row],[h]],Table1[[#This Row],[h8]],Table1[[#This Row],[h17]],Table1[[#This Row],[h26]])</f>
        <v>16.5</v>
      </c>
      <c r="I57">
        <f>MAX(Table1[[#This Row],[w]],Table1[[#This Row],[w9]],Table1[[#This Row],[w18]],Table1[[#This Row],[w27]])</f>
        <v>64.5</v>
      </c>
      <c r="J57" t="b">
        <f>AND(Table1[[#This Row],[address]]=Table1[[#This Row],[address7]],Table1[[#This Row],[address]]=Table1[[#This Row],[address16]],Table1[[#This Row],[address]]=Table1[[#This Row],[address25]])</f>
        <v>0</v>
      </c>
      <c r="M57" t="s">
        <v>37</v>
      </c>
      <c r="O57" t="s">
        <v>240</v>
      </c>
      <c r="P57">
        <v>16.5</v>
      </c>
      <c r="Q57">
        <v>64.5</v>
      </c>
      <c r="W57" t="s">
        <v>38</v>
      </c>
      <c r="Y57" t="s">
        <v>240</v>
      </c>
      <c r="Z57">
        <v>16.5</v>
      </c>
      <c r="AA57">
        <v>63.75</v>
      </c>
      <c r="AG57" t="s">
        <v>39</v>
      </c>
      <c r="AI57" t="s">
        <v>240</v>
      </c>
      <c r="AJ57">
        <v>16.5</v>
      </c>
      <c r="AK57">
        <v>63.75</v>
      </c>
    </row>
    <row r="58" spans="1:37" ht="15" customHeight="1">
      <c r="A58" t="str">
        <f>LEFT(Table1[[#This Row],[address]],3)&amp;(RIGHT(Table1[[#This Row],[address]],LEN(Table1[[#This Row],[address]])-3)+1)</f>
        <v>$B$27</v>
      </c>
      <c r="B58" t="str">
        <f>IF(Table1[[#This Row],[E]]&lt;&gt;"",1,"x")</f>
        <v>x</v>
      </c>
      <c r="C58" t="s">
        <v>37</v>
      </c>
      <c r="E58" t="s">
        <v>242</v>
      </c>
      <c r="F58">
        <v>177</v>
      </c>
      <c r="G58">
        <v>63.75</v>
      </c>
      <c r="H58">
        <f>MAX(Table1[[#This Row],[h]],Table1[[#This Row],[h8]],Table1[[#This Row],[h17]],Table1[[#This Row],[h26]])</f>
        <v>177</v>
      </c>
      <c r="I58">
        <f>MAX(Table1[[#This Row],[w]],Table1[[#This Row],[w9]],Table1[[#This Row],[w18]],Table1[[#This Row],[w27]])</f>
        <v>64.5</v>
      </c>
      <c r="J58" t="b">
        <f>AND(Table1[[#This Row],[address]]=Table1[[#This Row],[address7]],Table1[[#This Row],[address]]=Table1[[#This Row],[address16]],Table1[[#This Row],[address]]=Table1[[#This Row],[address25]])</f>
        <v>0</v>
      </c>
      <c r="M58" t="s">
        <v>37</v>
      </c>
      <c r="O58" t="s">
        <v>241</v>
      </c>
      <c r="P58">
        <v>177</v>
      </c>
      <c r="Q58">
        <v>64.5</v>
      </c>
      <c r="W58" t="s">
        <v>38</v>
      </c>
      <c r="Y58" t="s">
        <v>241</v>
      </c>
      <c r="Z58">
        <v>177</v>
      </c>
      <c r="AA58">
        <v>63.75</v>
      </c>
      <c r="AG58" t="s">
        <v>39</v>
      </c>
      <c r="AI58" t="s">
        <v>241</v>
      </c>
      <c r="AJ58">
        <v>177</v>
      </c>
      <c r="AK58">
        <v>63.75</v>
      </c>
    </row>
    <row r="59" spans="1:37" ht="15" customHeight="1">
      <c r="A59" t="str">
        <f>LEFT(Table1[[#This Row],[address]],3)&amp;(RIGHT(Table1[[#This Row],[address]],LEN(Table1[[#This Row],[address]])-3)+1)</f>
        <v>$B$28</v>
      </c>
      <c r="B59" t="str">
        <f>IF(Table1[[#This Row],[E]]&lt;&gt;"",1,"x")</f>
        <v>x</v>
      </c>
      <c r="C59" t="s">
        <v>37</v>
      </c>
      <c r="E59" t="s">
        <v>243</v>
      </c>
      <c r="F59">
        <v>16.5</v>
      </c>
      <c r="G59">
        <v>63.75</v>
      </c>
      <c r="H59">
        <f>MAX(Table1[[#This Row],[h]],Table1[[#This Row],[h8]],Table1[[#This Row],[h17]],Table1[[#This Row],[h26]])</f>
        <v>16.5</v>
      </c>
      <c r="I59">
        <f>MAX(Table1[[#This Row],[w]],Table1[[#This Row],[w9]],Table1[[#This Row],[w18]],Table1[[#This Row],[w27]])</f>
        <v>64.5</v>
      </c>
      <c r="J59" t="b">
        <f>AND(Table1[[#This Row],[address]]=Table1[[#This Row],[address7]],Table1[[#This Row],[address]]=Table1[[#This Row],[address16]],Table1[[#This Row],[address]]=Table1[[#This Row],[address25]])</f>
        <v>0</v>
      </c>
      <c r="M59" t="s">
        <v>37</v>
      </c>
      <c r="O59" t="s">
        <v>242</v>
      </c>
      <c r="P59">
        <v>16.5</v>
      </c>
      <c r="Q59">
        <v>64.5</v>
      </c>
      <c r="W59" t="s">
        <v>38</v>
      </c>
      <c r="Y59" t="s">
        <v>242</v>
      </c>
      <c r="Z59">
        <v>16.5</v>
      </c>
      <c r="AA59">
        <v>63.75</v>
      </c>
      <c r="AG59" t="s">
        <v>39</v>
      </c>
      <c r="AI59" t="s">
        <v>242</v>
      </c>
      <c r="AJ59">
        <v>16.5</v>
      </c>
      <c r="AK59">
        <v>63.75</v>
      </c>
    </row>
    <row r="60" spans="1:37" ht="15" customHeight="1">
      <c r="A60" t="str">
        <f>LEFT(Table1[[#This Row],[address]],3)&amp;(RIGHT(Table1[[#This Row],[address]],LEN(Table1[[#This Row],[address]])-3)+1)</f>
        <v>$B$29</v>
      </c>
      <c r="B60" t="str">
        <f>IF(Table1[[#This Row],[E]]&lt;&gt;"",1,"x")</f>
        <v>x</v>
      </c>
      <c r="C60" t="s">
        <v>37</v>
      </c>
      <c r="E60" t="s">
        <v>244</v>
      </c>
      <c r="F60">
        <v>276</v>
      </c>
      <c r="G60">
        <v>63.75</v>
      </c>
      <c r="H60">
        <f>MAX(Table1[[#This Row],[h]],Table1[[#This Row],[h8]],Table1[[#This Row],[h17]],Table1[[#This Row],[h26]])</f>
        <v>276</v>
      </c>
      <c r="I60">
        <f>MAX(Table1[[#This Row],[w]],Table1[[#This Row],[w9]],Table1[[#This Row],[w18]],Table1[[#This Row],[w27]])</f>
        <v>64.5</v>
      </c>
      <c r="J60" t="b">
        <f>AND(Table1[[#This Row],[address]]=Table1[[#This Row],[address7]],Table1[[#This Row],[address]]=Table1[[#This Row],[address16]],Table1[[#This Row],[address]]=Table1[[#This Row],[address25]])</f>
        <v>0</v>
      </c>
      <c r="M60" t="s">
        <v>37</v>
      </c>
      <c r="O60" t="s">
        <v>243</v>
      </c>
      <c r="P60">
        <v>276</v>
      </c>
      <c r="Q60">
        <v>64.5</v>
      </c>
      <c r="W60" t="s">
        <v>38</v>
      </c>
      <c r="Y60" t="s">
        <v>243</v>
      </c>
      <c r="Z60">
        <v>276</v>
      </c>
      <c r="AA60">
        <v>63.75</v>
      </c>
      <c r="AG60" t="s">
        <v>39</v>
      </c>
      <c r="AI60" t="s">
        <v>243</v>
      </c>
      <c r="AJ60">
        <v>276</v>
      </c>
      <c r="AK60">
        <v>63.75</v>
      </c>
    </row>
    <row r="61" spans="1:37" ht="15" customHeight="1">
      <c r="A61" t="str">
        <f>LEFT(Table1[[#This Row],[address]],3)&amp;(RIGHT(Table1[[#This Row],[address]],LEN(Table1[[#This Row],[address]])-3)+1)</f>
        <v>$B$30</v>
      </c>
      <c r="B61" t="str">
        <f>IF(Table1[[#This Row],[E]]&lt;&gt;"",1,"x")</f>
        <v>x</v>
      </c>
      <c r="C61" t="s">
        <v>37</v>
      </c>
      <c r="E61" t="s">
        <v>245</v>
      </c>
      <c r="F61">
        <v>16.5</v>
      </c>
      <c r="G61">
        <v>63.75</v>
      </c>
      <c r="H61">
        <f>MAX(Table1[[#This Row],[h]],Table1[[#This Row],[h8]],Table1[[#This Row],[h17]],Table1[[#This Row],[h26]])</f>
        <v>16.5</v>
      </c>
      <c r="I61">
        <f>MAX(Table1[[#This Row],[w]],Table1[[#This Row],[w9]],Table1[[#This Row],[w18]],Table1[[#This Row],[w27]])</f>
        <v>64.5</v>
      </c>
      <c r="J61" t="b">
        <f>AND(Table1[[#This Row],[address]]=Table1[[#This Row],[address7]],Table1[[#This Row],[address]]=Table1[[#This Row],[address16]],Table1[[#This Row],[address]]=Table1[[#This Row],[address25]])</f>
        <v>0</v>
      </c>
      <c r="M61" t="s">
        <v>37</v>
      </c>
      <c r="O61" t="s">
        <v>244</v>
      </c>
      <c r="P61">
        <v>16.5</v>
      </c>
      <c r="Q61">
        <v>64.5</v>
      </c>
      <c r="W61" t="s">
        <v>38</v>
      </c>
      <c r="Y61" t="s">
        <v>244</v>
      </c>
      <c r="Z61">
        <v>16.5</v>
      </c>
      <c r="AA61">
        <v>63.75</v>
      </c>
      <c r="AG61" t="s">
        <v>39</v>
      </c>
      <c r="AI61" t="s">
        <v>244</v>
      </c>
      <c r="AJ61">
        <v>16.5</v>
      </c>
      <c r="AK61">
        <v>63.75</v>
      </c>
    </row>
    <row r="62" spans="1:37" ht="15" customHeight="1">
      <c r="A62" t="str">
        <f>LEFT(Table1[[#This Row],[address]],3)&amp;(RIGHT(Table1[[#This Row],[address]],LEN(Table1[[#This Row],[address]])-3)+1)</f>
        <v>$B$31</v>
      </c>
      <c r="B62" t="str">
        <f>IF(Table1[[#This Row],[E]]&lt;&gt;"",1,"x")</f>
        <v>x</v>
      </c>
      <c r="C62" t="s">
        <v>37</v>
      </c>
      <c r="E62" t="s">
        <v>246</v>
      </c>
      <c r="F62">
        <v>316.5</v>
      </c>
      <c r="G62">
        <v>63.75</v>
      </c>
      <c r="H62">
        <f>MAX(Table1[[#This Row],[h]],Table1[[#This Row],[h8]],Table1[[#This Row],[h17]],Table1[[#This Row],[h26]])</f>
        <v>352.5</v>
      </c>
      <c r="I62">
        <f>MAX(Table1[[#This Row],[w]],Table1[[#This Row],[w9]],Table1[[#This Row],[w18]],Table1[[#This Row],[w27]])</f>
        <v>64.5</v>
      </c>
      <c r="J62" t="b">
        <f>AND(Table1[[#This Row],[address]]=Table1[[#This Row],[address7]],Table1[[#This Row],[address]]=Table1[[#This Row],[address16]],Table1[[#This Row],[address]]=Table1[[#This Row],[address25]])</f>
        <v>0</v>
      </c>
      <c r="M62" t="s">
        <v>37</v>
      </c>
      <c r="O62" t="s">
        <v>245</v>
      </c>
      <c r="P62">
        <v>316.5</v>
      </c>
      <c r="Q62">
        <v>64.5</v>
      </c>
      <c r="W62" t="s">
        <v>38</v>
      </c>
      <c r="Y62" t="s">
        <v>245</v>
      </c>
      <c r="Z62">
        <v>316.5</v>
      </c>
      <c r="AA62">
        <v>63.75</v>
      </c>
      <c r="AG62" t="s">
        <v>39</v>
      </c>
      <c r="AI62" t="s">
        <v>245</v>
      </c>
      <c r="AJ62">
        <v>352.5</v>
      </c>
      <c r="AK62">
        <v>63.75</v>
      </c>
    </row>
    <row r="63" spans="1:37" ht="15" customHeight="1">
      <c r="A63" t="str">
        <f>LEFT(Table1[[#This Row],[address]],3)&amp;(RIGHT(Table1[[#This Row],[address]],LEN(Table1[[#This Row],[address]])-3)+1)</f>
        <v>$B$32</v>
      </c>
      <c r="B63" t="str">
        <f>IF(Table1[[#This Row],[E]]&lt;&gt;"",1,"x")</f>
        <v>x</v>
      </c>
      <c r="C63" t="s">
        <v>37</v>
      </c>
      <c r="E63" t="s">
        <v>247</v>
      </c>
      <c r="F63">
        <v>15</v>
      </c>
      <c r="G63">
        <v>63.75</v>
      </c>
      <c r="H63">
        <f>MAX(Table1[[#This Row],[h]],Table1[[#This Row],[h8]],Table1[[#This Row],[h17]],Table1[[#This Row],[h26]])</f>
        <v>15</v>
      </c>
      <c r="I63">
        <f>MAX(Table1[[#This Row],[w]],Table1[[#This Row],[w9]],Table1[[#This Row],[w18]],Table1[[#This Row],[w27]])</f>
        <v>64.5</v>
      </c>
      <c r="J63" t="b">
        <f>AND(Table1[[#This Row],[address]]=Table1[[#This Row],[address7]],Table1[[#This Row],[address]]=Table1[[#This Row],[address16]],Table1[[#This Row],[address]]=Table1[[#This Row],[address25]])</f>
        <v>0</v>
      </c>
      <c r="M63" t="s">
        <v>37</v>
      </c>
      <c r="O63" t="s">
        <v>246</v>
      </c>
      <c r="P63">
        <v>15</v>
      </c>
      <c r="Q63">
        <v>64.5</v>
      </c>
      <c r="W63" t="s">
        <v>38</v>
      </c>
      <c r="Y63" t="s">
        <v>246</v>
      </c>
      <c r="Z63">
        <v>15</v>
      </c>
      <c r="AA63">
        <v>63.75</v>
      </c>
      <c r="AG63" t="s">
        <v>39</v>
      </c>
      <c r="AI63" t="s">
        <v>246</v>
      </c>
      <c r="AJ63">
        <v>15</v>
      </c>
      <c r="AK63">
        <v>63.75</v>
      </c>
    </row>
    <row r="64" spans="1:37" ht="15" customHeight="1">
      <c r="A64" t="str">
        <f>LEFT(Table1[[#This Row],[address]],3)&amp;(RIGHT(Table1[[#This Row],[address]],LEN(Table1[[#This Row],[address]])-3)+1)</f>
        <v>$C$3</v>
      </c>
      <c r="B64" t="str">
        <f>IF(Table1[[#This Row],[E]]&lt;&gt;"",1,"x")</f>
        <v>x</v>
      </c>
      <c r="C64" t="s">
        <v>37</v>
      </c>
      <c r="E64" t="s">
        <v>248</v>
      </c>
      <c r="F64">
        <v>22.5</v>
      </c>
      <c r="G64">
        <v>711</v>
      </c>
      <c r="H64">
        <f>MAX(Table1[[#This Row],[h]],Table1[[#This Row],[h8]],Table1[[#This Row],[h17]],Table1[[#This Row],[h26]])</f>
        <v>22.5</v>
      </c>
      <c r="I64">
        <f>MAX(Table1[[#This Row],[w]],Table1[[#This Row],[w9]],Table1[[#This Row],[w18]],Table1[[#This Row],[w27]])</f>
        <v>711</v>
      </c>
      <c r="J64" t="b">
        <f>AND(Table1[[#This Row],[address]]=Table1[[#This Row],[address7]],Table1[[#This Row],[address]]=Table1[[#This Row],[address16]],Table1[[#This Row],[address]]=Table1[[#This Row],[address25]])</f>
        <v>0</v>
      </c>
      <c r="M64" t="s">
        <v>37</v>
      </c>
      <c r="O64" t="s">
        <v>249</v>
      </c>
      <c r="P64">
        <v>22.5</v>
      </c>
      <c r="Q64">
        <v>711</v>
      </c>
      <c r="W64" t="s">
        <v>38</v>
      </c>
      <c r="Y64" t="s">
        <v>249</v>
      </c>
      <c r="Z64">
        <v>22.5</v>
      </c>
      <c r="AA64">
        <v>711</v>
      </c>
      <c r="AG64" t="s">
        <v>39</v>
      </c>
      <c r="AI64" t="s">
        <v>249</v>
      </c>
      <c r="AJ64">
        <v>22.5</v>
      </c>
      <c r="AK64">
        <v>711</v>
      </c>
    </row>
    <row r="65" spans="1:37" ht="15" customHeight="1">
      <c r="A65" t="str">
        <f>LEFT(Table1[[#This Row],[address]],3)&amp;(RIGHT(Table1[[#This Row],[address]],LEN(Table1[[#This Row],[address]])-3)+1)</f>
        <v>$C$4</v>
      </c>
      <c r="B65" t="str">
        <f>IF(Table1[[#This Row],[E]]&lt;&gt;"",1,"x")</f>
        <v>x</v>
      </c>
      <c r="C65" t="s">
        <v>37</v>
      </c>
      <c r="E65" t="s">
        <v>250</v>
      </c>
      <c r="F65">
        <v>22.5</v>
      </c>
      <c r="G65">
        <v>711</v>
      </c>
      <c r="H65">
        <f>MAX(Table1[[#This Row],[h]],Table1[[#This Row],[h8]],Table1[[#This Row],[h17]],Table1[[#This Row],[h26]])</f>
        <v>22.5</v>
      </c>
      <c r="I65">
        <f>MAX(Table1[[#This Row],[w]],Table1[[#This Row],[w9]],Table1[[#This Row],[w18]],Table1[[#This Row],[w27]])</f>
        <v>711</v>
      </c>
      <c r="J65" t="b">
        <f>AND(Table1[[#This Row],[address]]=Table1[[#This Row],[address7]],Table1[[#This Row],[address]]=Table1[[#This Row],[address16]],Table1[[#This Row],[address]]=Table1[[#This Row],[address25]])</f>
        <v>0</v>
      </c>
      <c r="M65" t="s">
        <v>37</v>
      </c>
      <c r="O65" t="s">
        <v>248</v>
      </c>
      <c r="P65">
        <v>22.5</v>
      </c>
      <c r="Q65">
        <v>711</v>
      </c>
      <c r="W65" t="s">
        <v>38</v>
      </c>
      <c r="Y65" t="s">
        <v>248</v>
      </c>
      <c r="Z65">
        <v>22.5</v>
      </c>
      <c r="AA65">
        <v>711</v>
      </c>
      <c r="AG65" t="s">
        <v>39</v>
      </c>
      <c r="AI65" t="s">
        <v>248</v>
      </c>
      <c r="AJ65">
        <v>22.5</v>
      </c>
      <c r="AK65">
        <v>711</v>
      </c>
    </row>
    <row r="66" spans="1:37" ht="15" customHeight="1">
      <c r="A66" t="str">
        <f>LEFT(Table1[[#This Row],[address]],3)&amp;(RIGHT(Table1[[#This Row],[address]],LEN(Table1[[#This Row],[address]])-3)+1)</f>
        <v>$C$5</v>
      </c>
      <c r="B66" t="str">
        <f>IF(Table1[[#This Row],[E]]&lt;&gt;"",1,"x")</f>
        <v>x</v>
      </c>
      <c r="C66" t="s">
        <v>37</v>
      </c>
      <c r="E66" t="s">
        <v>251</v>
      </c>
      <c r="F66">
        <v>297</v>
      </c>
      <c r="G66">
        <v>711</v>
      </c>
      <c r="H66">
        <f>MAX(Table1[[#This Row],[h]],Table1[[#This Row],[h8]],Table1[[#This Row],[h17]],Table1[[#This Row],[h26]])</f>
        <v>297</v>
      </c>
      <c r="I66">
        <f>MAX(Table1[[#This Row],[w]],Table1[[#This Row],[w9]],Table1[[#This Row],[w18]],Table1[[#This Row],[w27]])</f>
        <v>711</v>
      </c>
      <c r="J66" t="b">
        <f>AND(Table1[[#This Row],[address]]=Table1[[#This Row],[address7]],Table1[[#This Row],[address]]=Table1[[#This Row],[address16]],Table1[[#This Row],[address]]=Table1[[#This Row],[address25]])</f>
        <v>0</v>
      </c>
      <c r="M66" t="s">
        <v>37</v>
      </c>
      <c r="O66" t="s">
        <v>250</v>
      </c>
      <c r="P66">
        <v>297</v>
      </c>
      <c r="Q66">
        <v>711</v>
      </c>
      <c r="W66" t="s">
        <v>38</v>
      </c>
      <c r="Y66" t="s">
        <v>250</v>
      </c>
      <c r="Z66">
        <v>297</v>
      </c>
      <c r="AA66">
        <v>711</v>
      </c>
      <c r="AG66" t="s">
        <v>39</v>
      </c>
      <c r="AI66" t="s">
        <v>250</v>
      </c>
      <c r="AJ66">
        <v>297</v>
      </c>
      <c r="AK66">
        <v>711</v>
      </c>
    </row>
    <row r="67" spans="1:37" ht="15" customHeight="1">
      <c r="A67" t="str">
        <f>LEFT(Table1[[#This Row],[address]],3)&amp;(RIGHT(Table1[[#This Row],[address]],LEN(Table1[[#This Row],[address]])-3)+1)</f>
        <v>$C$6</v>
      </c>
      <c r="B67" t="str">
        <f>IF(Table1[[#This Row],[E]]&lt;&gt;"",1,"x")</f>
        <v>x</v>
      </c>
      <c r="C67" t="s">
        <v>37</v>
      </c>
      <c r="E67" t="s">
        <v>252</v>
      </c>
      <c r="F67">
        <v>22.5</v>
      </c>
      <c r="G67">
        <v>711</v>
      </c>
      <c r="H67">
        <f>MAX(Table1[[#This Row],[h]],Table1[[#This Row],[h8]],Table1[[#This Row],[h17]],Table1[[#This Row],[h26]])</f>
        <v>22.5</v>
      </c>
      <c r="I67">
        <f>MAX(Table1[[#This Row],[w]],Table1[[#This Row],[w9]],Table1[[#This Row],[w18]],Table1[[#This Row],[w27]])</f>
        <v>711</v>
      </c>
      <c r="J67" t="b">
        <f>AND(Table1[[#This Row],[address]]=Table1[[#This Row],[address7]],Table1[[#This Row],[address]]=Table1[[#This Row],[address16]],Table1[[#This Row],[address]]=Table1[[#This Row],[address25]])</f>
        <v>0</v>
      </c>
      <c r="M67" t="s">
        <v>37</v>
      </c>
      <c r="O67" t="s">
        <v>251</v>
      </c>
      <c r="P67">
        <v>22.5</v>
      </c>
      <c r="Q67">
        <v>711</v>
      </c>
      <c r="W67" t="s">
        <v>38</v>
      </c>
      <c r="Y67" t="s">
        <v>251</v>
      </c>
      <c r="Z67">
        <v>22.5</v>
      </c>
      <c r="AA67">
        <v>711</v>
      </c>
      <c r="AG67" t="s">
        <v>39</v>
      </c>
      <c r="AI67" t="s">
        <v>251</v>
      </c>
      <c r="AJ67">
        <v>22.5</v>
      </c>
      <c r="AK67">
        <v>711</v>
      </c>
    </row>
    <row r="68" spans="1:37" ht="15" customHeight="1">
      <c r="A68" t="str">
        <f>LEFT(Table1[[#This Row],[address]],3)&amp;(RIGHT(Table1[[#This Row],[address]],LEN(Table1[[#This Row],[address]])-3)+1)</f>
        <v>$C$7</v>
      </c>
      <c r="B68" t="str">
        <f>IF(Table1[[#This Row],[E]]&lt;&gt;"",1,"x")</f>
        <v>x</v>
      </c>
      <c r="C68" t="s">
        <v>37</v>
      </c>
      <c r="E68" t="s">
        <v>253</v>
      </c>
      <c r="F68">
        <v>172.5</v>
      </c>
      <c r="G68">
        <v>711</v>
      </c>
      <c r="H68">
        <f>MAX(Table1[[#This Row],[h]],Table1[[#This Row],[h8]],Table1[[#This Row],[h17]],Table1[[#This Row],[h26]])</f>
        <v>172.5</v>
      </c>
      <c r="I68">
        <f>MAX(Table1[[#This Row],[w]],Table1[[#This Row],[w9]],Table1[[#This Row],[w18]],Table1[[#This Row],[w27]])</f>
        <v>711</v>
      </c>
      <c r="J68" t="b">
        <f>AND(Table1[[#This Row],[address]]=Table1[[#This Row],[address7]],Table1[[#This Row],[address]]=Table1[[#This Row],[address16]],Table1[[#This Row],[address]]=Table1[[#This Row],[address25]])</f>
        <v>0</v>
      </c>
      <c r="M68" t="s">
        <v>37</v>
      </c>
      <c r="O68" t="s">
        <v>252</v>
      </c>
      <c r="P68">
        <v>172.5</v>
      </c>
      <c r="Q68">
        <v>711</v>
      </c>
      <c r="W68" t="s">
        <v>38</v>
      </c>
      <c r="Y68" t="s">
        <v>252</v>
      </c>
      <c r="Z68">
        <v>172.5</v>
      </c>
      <c r="AA68">
        <v>711</v>
      </c>
      <c r="AG68" t="s">
        <v>39</v>
      </c>
      <c r="AI68" t="s">
        <v>252</v>
      </c>
      <c r="AJ68">
        <v>172.5</v>
      </c>
      <c r="AK68">
        <v>711</v>
      </c>
    </row>
    <row r="69" spans="1:37" ht="15" customHeight="1">
      <c r="A69" t="str">
        <f>LEFT(Table1[[#This Row],[address]],3)&amp;(RIGHT(Table1[[#This Row],[address]],LEN(Table1[[#This Row],[address]])-3)+1)</f>
        <v>$C$8</v>
      </c>
      <c r="B69" t="str">
        <f>IF(Table1[[#This Row],[E]]&lt;&gt;"",1,"x")</f>
        <v>x</v>
      </c>
      <c r="C69" t="s">
        <v>37</v>
      </c>
      <c r="E69" t="s">
        <v>254</v>
      </c>
      <c r="F69">
        <v>15</v>
      </c>
      <c r="G69">
        <v>711</v>
      </c>
      <c r="H69">
        <f>MAX(Table1[[#This Row],[h]],Table1[[#This Row],[h8]],Table1[[#This Row],[h17]],Table1[[#This Row],[h26]])</f>
        <v>15</v>
      </c>
      <c r="I69">
        <f>MAX(Table1[[#This Row],[w]],Table1[[#This Row],[w9]],Table1[[#This Row],[w18]],Table1[[#This Row],[w27]])</f>
        <v>711</v>
      </c>
      <c r="J69" t="b">
        <f>AND(Table1[[#This Row],[address]]=Table1[[#This Row],[address7]],Table1[[#This Row],[address]]=Table1[[#This Row],[address16]],Table1[[#This Row],[address]]=Table1[[#This Row],[address25]])</f>
        <v>0</v>
      </c>
      <c r="M69" t="s">
        <v>37</v>
      </c>
      <c r="O69" t="s">
        <v>253</v>
      </c>
      <c r="P69">
        <v>15</v>
      </c>
      <c r="Q69">
        <v>711</v>
      </c>
      <c r="W69" t="s">
        <v>38</v>
      </c>
      <c r="Y69" t="s">
        <v>253</v>
      </c>
      <c r="Z69">
        <v>15</v>
      </c>
      <c r="AA69">
        <v>711</v>
      </c>
      <c r="AG69" t="s">
        <v>39</v>
      </c>
      <c r="AI69" t="s">
        <v>253</v>
      </c>
      <c r="AJ69">
        <v>15</v>
      </c>
      <c r="AK69">
        <v>711</v>
      </c>
    </row>
    <row r="70" spans="1:37" ht="15" customHeight="1">
      <c r="A70" t="str">
        <f>LEFT(Table1[[#This Row],[address]],3)&amp;(RIGHT(Table1[[#This Row],[address]],LEN(Table1[[#This Row],[address]])-3)+1)</f>
        <v>$C$9</v>
      </c>
      <c r="B70" t="str">
        <f>IF(Table1[[#This Row],[E]]&lt;&gt;"",1,"x")</f>
        <v>x</v>
      </c>
      <c r="C70" t="s">
        <v>37</v>
      </c>
      <c r="E70" t="s">
        <v>255</v>
      </c>
      <c r="F70">
        <v>15</v>
      </c>
      <c r="G70">
        <v>711</v>
      </c>
      <c r="H70">
        <f>MAX(Table1[[#This Row],[h]],Table1[[#This Row],[h8]],Table1[[#This Row],[h17]],Table1[[#This Row],[h26]])</f>
        <v>15</v>
      </c>
      <c r="I70">
        <f>MAX(Table1[[#This Row],[w]],Table1[[#This Row],[w9]],Table1[[#This Row],[w18]],Table1[[#This Row],[w27]])</f>
        <v>711</v>
      </c>
      <c r="J70" t="b">
        <f>AND(Table1[[#This Row],[address]]=Table1[[#This Row],[address7]],Table1[[#This Row],[address]]=Table1[[#This Row],[address16]],Table1[[#This Row],[address]]=Table1[[#This Row],[address25]])</f>
        <v>0</v>
      </c>
      <c r="M70" t="s">
        <v>37</v>
      </c>
      <c r="O70" t="s">
        <v>254</v>
      </c>
      <c r="P70">
        <v>15</v>
      </c>
      <c r="Q70">
        <v>711</v>
      </c>
      <c r="W70" t="s">
        <v>38</v>
      </c>
      <c r="Y70" t="s">
        <v>254</v>
      </c>
      <c r="Z70">
        <v>15</v>
      </c>
      <c r="AA70">
        <v>711</v>
      </c>
      <c r="AG70" t="s">
        <v>39</v>
      </c>
      <c r="AI70" t="s">
        <v>254</v>
      </c>
      <c r="AJ70">
        <v>15</v>
      </c>
      <c r="AK70">
        <v>711</v>
      </c>
    </row>
    <row r="71" spans="1:37" ht="15" customHeight="1">
      <c r="A71" t="str">
        <f>LEFT(Table1[[#This Row],[address]],3)&amp;(RIGHT(Table1[[#This Row],[address]],LEN(Table1[[#This Row],[address]])-3)+1)</f>
        <v>$C$10</v>
      </c>
      <c r="B71" t="str">
        <f>IF(Table1[[#This Row],[E]]&lt;&gt;"",1,"x")</f>
        <v>x</v>
      </c>
      <c r="C71" t="s">
        <v>37</v>
      </c>
      <c r="D71" s="4"/>
      <c r="E71" t="s">
        <v>256</v>
      </c>
      <c r="F71">
        <v>15</v>
      </c>
      <c r="G71">
        <v>711</v>
      </c>
      <c r="H71">
        <f>MAX(Table1[[#This Row],[h]],Table1[[#This Row],[h8]],Table1[[#This Row],[h17]],Table1[[#This Row],[h26]])</f>
        <v>15</v>
      </c>
      <c r="I71">
        <f>MAX(Table1[[#This Row],[w]],Table1[[#This Row],[w9]],Table1[[#This Row],[w18]],Table1[[#This Row],[w27]])</f>
        <v>711</v>
      </c>
      <c r="J71" t="b">
        <f>AND(Table1[[#This Row],[address]]=Table1[[#This Row],[address7]],Table1[[#This Row],[address]]=Table1[[#This Row],[address16]],Table1[[#This Row],[address]]=Table1[[#This Row],[address25]])</f>
        <v>0</v>
      </c>
      <c r="M71" t="s">
        <v>37</v>
      </c>
      <c r="O71" t="s">
        <v>255</v>
      </c>
      <c r="P71">
        <v>15</v>
      </c>
      <c r="Q71">
        <v>711</v>
      </c>
      <c r="W71" t="s">
        <v>38</v>
      </c>
      <c r="Y71" t="s">
        <v>255</v>
      </c>
      <c r="Z71">
        <v>15</v>
      </c>
      <c r="AA71">
        <v>711</v>
      </c>
      <c r="AG71" t="s">
        <v>39</v>
      </c>
      <c r="AI71" t="s">
        <v>255</v>
      </c>
      <c r="AJ71">
        <v>15</v>
      </c>
      <c r="AK71">
        <v>711</v>
      </c>
    </row>
    <row r="72" spans="1:37" ht="15" customHeight="1">
      <c r="A72" t="str">
        <f>LEFT(Table1[[#This Row],[address]],3)&amp;(RIGHT(Table1[[#This Row],[address]],LEN(Table1[[#This Row],[address]])-3)+1)</f>
        <v>$C$11</v>
      </c>
      <c r="B72" t="str">
        <f>IF(Table1[[#This Row],[E]]&lt;&gt;"",1,"x")</f>
        <v>x</v>
      </c>
      <c r="C72" t="s">
        <v>37</v>
      </c>
      <c r="E72" t="s">
        <v>257</v>
      </c>
      <c r="F72">
        <v>15</v>
      </c>
      <c r="G72">
        <v>711</v>
      </c>
      <c r="H72">
        <f>MAX(Table1[[#This Row],[h]],Table1[[#This Row],[h8]],Table1[[#This Row],[h17]],Table1[[#This Row],[h26]])</f>
        <v>15</v>
      </c>
      <c r="I72">
        <f>MAX(Table1[[#This Row],[w]],Table1[[#This Row],[w9]],Table1[[#This Row],[w18]],Table1[[#This Row],[w27]])</f>
        <v>711</v>
      </c>
      <c r="J72" t="b">
        <f>AND(Table1[[#This Row],[address]]=Table1[[#This Row],[address7]],Table1[[#This Row],[address]]=Table1[[#This Row],[address16]],Table1[[#This Row],[address]]=Table1[[#This Row],[address25]])</f>
        <v>0</v>
      </c>
      <c r="M72" t="s">
        <v>37</v>
      </c>
      <c r="O72" t="s">
        <v>256</v>
      </c>
      <c r="P72">
        <v>15</v>
      </c>
      <c r="Q72">
        <v>711</v>
      </c>
      <c r="W72" t="s">
        <v>38</v>
      </c>
      <c r="Y72" t="s">
        <v>256</v>
      </c>
      <c r="Z72">
        <v>15</v>
      </c>
      <c r="AA72">
        <v>711</v>
      </c>
      <c r="AG72" t="s">
        <v>39</v>
      </c>
      <c r="AI72" t="s">
        <v>256</v>
      </c>
      <c r="AJ72">
        <v>15</v>
      </c>
      <c r="AK72">
        <v>711</v>
      </c>
    </row>
    <row r="73" spans="1:37" ht="15" customHeight="1">
      <c r="A73" t="str">
        <f>LEFT(Table1[[#This Row],[address]],3)&amp;(RIGHT(Table1[[#This Row],[address]],LEN(Table1[[#This Row],[address]])-3)+1)</f>
        <v>$C$12</v>
      </c>
      <c r="B73" t="str">
        <f>IF(Table1[[#This Row],[E]]&lt;&gt;"",1,"x")</f>
        <v>x</v>
      </c>
      <c r="C73" t="s">
        <v>37</v>
      </c>
      <c r="D73" s="4"/>
      <c r="E73" t="s">
        <v>258</v>
      </c>
      <c r="F73">
        <v>15</v>
      </c>
      <c r="G73">
        <v>711</v>
      </c>
      <c r="H73">
        <f>MAX(Table1[[#This Row],[h]],Table1[[#This Row],[h8]],Table1[[#This Row],[h17]],Table1[[#This Row],[h26]])</f>
        <v>15</v>
      </c>
      <c r="I73">
        <f>MAX(Table1[[#This Row],[w]],Table1[[#This Row],[w9]],Table1[[#This Row],[w18]],Table1[[#This Row],[w27]])</f>
        <v>711</v>
      </c>
      <c r="J73" t="b">
        <f>AND(Table1[[#This Row],[address]]=Table1[[#This Row],[address7]],Table1[[#This Row],[address]]=Table1[[#This Row],[address16]],Table1[[#This Row],[address]]=Table1[[#This Row],[address25]])</f>
        <v>0</v>
      </c>
      <c r="M73" t="s">
        <v>37</v>
      </c>
      <c r="O73" t="s">
        <v>257</v>
      </c>
      <c r="P73">
        <v>15</v>
      </c>
      <c r="Q73">
        <v>711</v>
      </c>
      <c r="W73" t="s">
        <v>38</v>
      </c>
      <c r="Y73" t="s">
        <v>257</v>
      </c>
      <c r="Z73">
        <v>15</v>
      </c>
      <c r="AA73">
        <v>711</v>
      </c>
      <c r="AG73" t="s">
        <v>39</v>
      </c>
      <c r="AI73" t="s">
        <v>257</v>
      </c>
      <c r="AJ73">
        <v>15</v>
      </c>
      <c r="AK73">
        <v>711</v>
      </c>
    </row>
    <row r="74" spans="1:37" ht="15" customHeight="1">
      <c r="A74" t="str">
        <f>LEFT(Table1[[#This Row],[address]],3)&amp;(RIGHT(Table1[[#This Row],[address]],LEN(Table1[[#This Row],[address]])-3)+1)</f>
        <v>$C$13</v>
      </c>
      <c r="B74" t="str">
        <f>IF(Table1[[#This Row],[E]]&lt;&gt;"",1,"x")</f>
        <v>x</v>
      </c>
      <c r="C74" t="s">
        <v>37</v>
      </c>
      <c r="E74" t="s">
        <v>259</v>
      </c>
      <c r="F74">
        <v>15</v>
      </c>
      <c r="G74">
        <v>711</v>
      </c>
      <c r="H74">
        <f>MAX(Table1[[#This Row],[h]],Table1[[#This Row],[h8]],Table1[[#This Row],[h17]],Table1[[#This Row],[h26]])</f>
        <v>15</v>
      </c>
      <c r="I74">
        <f>MAX(Table1[[#This Row],[w]],Table1[[#This Row],[w9]],Table1[[#This Row],[w18]],Table1[[#This Row],[w27]])</f>
        <v>711</v>
      </c>
      <c r="J74" t="b">
        <f>AND(Table1[[#This Row],[address]]=Table1[[#This Row],[address7]],Table1[[#This Row],[address]]=Table1[[#This Row],[address16]],Table1[[#This Row],[address]]=Table1[[#This Row],[address25]])</f>
        <v>0</v>
      </c>
      <c r="M74" t="s">
        <v>37</v>
      </c>
      <c r="O74" t="s">
        <v>258</v>
      </c>
      <c r="P74">
        <v>15</v>
      </c>
      <c r="Q74">
        <v>711</v>
      </c>
      <c r="W74" t="s">
        <v>38</v>
      </c>
      <c r="Y74" t="s">
        <v>258</v>
      </c>
      <c r="Z74">
        <v>15</v>
      </c>
      <c r="AA74">
        <v>711</v>
      </c>
      <c r="AG74" t="s">
        <v>39</v>
      </c>
      <c r="AI74" t="s">
        <v>258</v>
      </c>
      <c r="AJ74">
        <v>15</v>
      </c>
      <c r="AK74">
        <v>711</v>
      </c>
    </row>
    <row r="75" spans="1:37" ht="15" customHeight="1">
      <c r="A75" t="str">
        <f>LEFT(Table1[[#This Row],[address]],3)&amp;(RIGHT(Table1[[#This Row],[address]],LEN(Table1[[#This Row],[address]])-3)+1)</f>
        <v>$C$14</v>
      </c>
      <c r="B75" t="str">
        <f>IF(Table1[[#This Row],[E]]&lt;&gt;"",1,"x")</f>
        <v>x</v>
      </c>
      <c r="C75" t="s">
        <v>37</v>
      </c>
      <c r="E75" t="s">
        <v>260</v>
      </c>
      <c r="F75">
        <v>15.75</v>
      </c>
      <c r="G75">
        <v>711</v>
      </c>
      <c r="H75">
        <f>MAX(Table1[[#This Row],[h]],Table1[[#This Row],[h8]],Table1[[#This Row],[h17]],Table1[[#This Row],[h26]])</f>
        <v>15.75</v>
      </c>
      <c r="I75">
        <f>MAX(Table1[[#This Row],[w]],Table1[[#This Row],[w9]],Table1[[#This Row],[w18]],Table1[[#This Row],[w27]])</f>
        <v>711</v>
      </c>
      <c r="J75" t="b">
        <f>AND(Table1[[#This Row],[address]]=Table1[[#This Row],[address7]],Table1[[#This Row],[address]]=Table1[[#This Row],[address16]],Table1[[#This Row],[address]]=Table1[[#This Row],[address25]])</f>
        <v>0</v>
      </c>
      <c r="M75" t="s">
        <v>37</v>
      </c>
      <c r="O75" t="s">
        <v>259</v>
      </c>
      <c r="P75">
        <v>15.75</v>
      </c>
      <c r="Q75">
        <v>711</v>
      </c>
      <c r="W75" t="s">
        <v>38</v>
      </c>
      <c r="Y75" t="s">
        <v>259</v>
      </c>
      <c r="Z75">
        <v>15.75</v>
      </c>
      <c r="AA75">
        <v>711</v>
      </c>
      <c r="AG75" t="s">
        <v>39</v>
      </c>
      <c r="AI75" t="s">
        <v>259</v>
      </c>
      <c r="AJ75">
        <v>15.75</v>
      </c>
      <c r="AK75">
        <v>711</v>
      </c>
    </row>
    <row r="76" spans="1:37" ht="15" customHeight="1">
      <c r="A76" t="str">
        <f>LEFT(Table1[[#This Row],[address]],3)&amp;(RIGHT(Table1[[#This Row],[address]],LEN(Table1[[#This Row],[address]])-3)+1)</f>
        <v>$C$15</v>
      </c>
      <c r="B76" t="str">
        <f>IF(Table1[[#This Row],[E]]&lt;&gt;"",1,"x")</f>
        <v>x</v>
      </c>
      <c r="C76" t="s">
        <v>37</v>
      </c>
      <c r="E76" t="s">
        <v>261</v>
      </c>
      <c r="F76">
        <v>16.5</v>
      </c>
      <c r="G76">
        <v>711</v>
      </c>
      <c r="H76">
        <f>MAX(Table1[[#This Row],[h]],Table1[[#This Row],[h8]],Table1[[#This Row],[h17]],Table1[[#This Row],[h26]])</f>
        <v>16.5</v>
      </c>
      <c r="I76">
        <f>MAX(Table1[[#This Row],[w]],Table1[[#This Row],[w9]],Table1[[#This Row],[w18]],Table1[[#This Row],[w27]])</f>
        <v>711</v>
      </c>
      <c r="J76" t="b">
        <f>AND(Table1[[#This Row],[address]]=Table1[[#This Row],[address7]],Table1[[#This Row],[address]]=Table1[[#This Row],[address16]],Table1[[#This Row],[address]]=Table1[[#This Row],[address25]])</f>
        <v>0</v>
      </c>
      <c r="M76" t="s">
        <v>37</v>
      </c>
      <c r="O76" t="s">
        <v>260</v>
      </c>
      <c r="P76">
        <v>16.5</v>
      </c>
      <c r="Q76">
        <v>711</v>
      </c>
      <c r="W76" t="s">
        <v>38</v>
      </c>
      <c r="Y76" t="s">
        <v>260</v>
      </c>
      <c r="Z76">
        <v>16.5</v>
      </c>
      <c r="AA76">
        <v>711</v>
      </c>
      <c r="AG76" t="s">
        <v>39</v>
      </c>
      <c r="AI76" t="s">
        <v>260</v>
      </c>
      <c r="AJ76">
        <v>16.5</v>
      </c>
      <c r="AK76">
        <v>711</v>
      </c>
    </row>
    <row r="77" spans="1:37" ht="15" customHeight="1">
      <c r="A77" t="str">
        <f>LEFT(Table1[[#This Row],[address]],3)&amp;(RIGHT(Table1[[#This Row],[address]],LEN(Table1[[#This Row],[address]])-3)+1)</f>
        <v>$C$16</v>
      </c>
      <c r="B77" t="str">
        <f>IF(Table1[[#This Row],[E]]&lt;&gt;"",1,"x")</f>
        <v>x</v>
      </c>
      <c r="C77" t="s">
        <v>37</v>
      </c>
      <c r="E77" t="s">
        <v>262</v>
      </c>
      <c r="F77">
        <v>47.25</v>
      </c>
      <c r="G77">
        <v>711</v>
      </c>
      <c r="H77">
        <f>MAX(Table1[[#This Row],[h]],Table1[[#This Row],[h8]],Table1[[#This Row],[h17]],Table1[[#This Row],[h26]])</f>
        <v>47.25</v>
      </c>
      <c r="I77">
        <f>MAX(Table1[[#This Row],[w]],Table1[[#This Row],[w9]],Table1[[#This Row],[w18]],Table1[[#This Row],[w27]])</f>
        <v>711</v>
      </c>
      <c r="J77" t="b">
        <f>AND(Table1[[#This Row],[address]]=Table1[[#This Row],[address7]],Table1[[#This Row],[address]]=Table1[[#This Row],[address16]],Table1[[#This Row],[address]]=Table1[[#This Row],[address25]])</f>
        <v>0</v>
      </c>
      <c r="M77" t="s">
        <v>37</v>
      </c>
      <c r="O77" t="s">
        <v>261</v>
      </c>
      <c r="P77">
        <v>47.25</v>
      </c>
      <c r="Q77">
        <v>711</v>
      </c>
      <c r="W77" t="s">
        <v>38</v>
      </c>
      <c r="X77" s="4"/>
      <c r="Y77" t="s">
        <v>261</v>
      </c>
      <c r="Z77">
        <v>47.25</v>
      </c>
      <c r="AA77">
        <v>711</v>
      </c>
      <c r="AG77" t="s">
        <v>39</v>
      </c>
      <c r="AH77" s="4"/>
      <c r="AI77" t="s">
        <v>261</v>
      </c>
      <c r="AJ77">
        <v>47.25</v>
      </c>
      <c r="AK77">
        <v>711</v>
      </c>
    </row>
    <row r="78" spans="1:37" ht="15" customHeight="1">
      <c r="A78" t="str">
        <f>LEFT(Table1[[#This Row],[address]],3)&amp;(RIGHT(Table1[[#This Row],[address]],LEN(Table1[[#This Row],[address]])-3)+1)</f>
        <v>$C$17</v>
      </c>
      <c r="B78" t="str">
        <f>IF(Table1[[#This Row],[E]]&lt;&gt;"",1,"x")</f>
        <v>x</v>
      </c>
      <c r="C78" t="s">
        <v>37</v>
      </c>
      <c r="E78" t="s">
        <v>263</v>
      </c>
      <c r="F78">
        <v>24.75</v>
      </c>
      <c r="G78">
        <v>711</v>
      </c>
      <c r="H78">
        <f>MAX(Table1[[#This Row],[h]],Table1[[#This Row],[h8]],Table1[[#This Row],[h17]],Table1[[#This Row],[h26]])</f>
        <v>24.75</v>
      </c>
      <c r="I78">
        <f>MAX(Table1[[#This Row],[w]],Table1[[#This Row],[w9]],Table1[[#This Row],[w18]],Table1[[#This Row],[w27]])</f>
        <v>711</v>
      </c>
      <c r="J78" t="b">
        <f>AND(Table1[[#This Row],[address]]=Table1[[#This Row],[address7]],Table1[[#This Row],[address]]=Table1[[#This Row],[address16]],Table1[[#This Row],[address]]=Table1[[#This Row],[address25]])</f>
        <v>0</v>
      </c>
      <c r="M78" t="s">
        <v>37</v>
      </c>
      <c r="O78" t="s">
        <v>262</v>
      </c>
      <c r="P78">
        <v>24.75</v>
      </c>
      <c r="Q78">
        <v>711</v>
      </c>
      <c r="W78" t="s">
        <v>38</v>
      </c>
      <c r="X78" s="4"/>
      <c r="Y78" t="s">
        <v>262</v>
      </c>
      <c r="Z78">
        <v>24.75</v>
      </c>
      <c r="AA78">
        <v>711</v>
      </c>
      <c r="AG78" t="s">
        <v>39</v>
      </c>
      <c r="AH78" s="4"/>
      <c r="AI78" t="s">
        <v>262</v>
      </c>
      <c r="AJ78">
        <v>24.75</v>
      </c>
      <c r="AK78">
        <v>711</v>
      </c>
    </row>
    <row r="79" spans="1:37" ht="15" customHeight="1">
      <c r="A79" t="str">
        <f>LEFT(Table1[[#This Row],[address]],3)&amp;(RIGHT(Table1[[#This Row],[address]],LEN(Table1[[#This Row],[address]])-3)+1)</f>
        <v>$C$18</v>
      </c>
      <c r="B79">
        <f>IF(Table1[[#This Row],[E]]&lt;&gt;"",1,"x")</f>
        <v>1</v>
      </c>
      <c r="C79" t="s">
        <v>37</v>
      </c>
      <c r="D79" t="s">
        <v>264</v>
      </c>
      <c r="E79" t="s">
        <v>265</v>
      </c>
      <c r="F79">
        <v>30.75</v>
      </c>
      <c r="G79">
        <v>711</v>
      </c>
      <c r="H79">
        <f>MAX(Table1[[#This Row],[h]],Table1[[#This Row],[h8]],Table1[[#This Row],[h17]],Table1[[#This Row],[h26]])</f>
        <v>30.75</v>
      </c>
      <c r="I79">
        <f>MAX(Table1[[#This Row],[w]],Table1[[#This Row],[w9]],Table1[[#This Row],[w18]],Table1[[#This Row],[w27]])</f>
        <v>711</v>
      </c>
      <c r="J79" t="b">
        <f>AND(Table1[[#This Row],[address]]=Table1[[#This Row],[address7]],Table1[[#This Row],[address]]=Table1[[#This Row],[address16]],Table1[[#This Row],[address]]=Table1[[#This Row],[address25]])</f>
        <v>0</v>
      </c>
      <c r="M79" t="s">
        <v>37</v>
      </c>
      <c r="N79" t="s">
        <v>266</v>
      </c>
      <c r="O79" t="s">
        <v>263</v>
      </c>
      <c r="P79">
        <v>30.75</v>
      </c>
      <c r="Q79">
        <v>711</v>
      </c>
      <c r="W79" t="s">
        <v>38</v>
      </c>
      <c r="X79" s="4" t="s">
        <v>267</v>
      </c>
      <c r="Y79" t="s">
        <v>263</v>
      </c>
      <c r="Z79">
        <v>15.75</v>
      </c>
      <c r="AA79">
        <v>711</v>
      </c>
      <c r="AG79" t="s">
        <v>39</v>
      </c>
      <c r="AH79" s="4" t="s">
        <v>268</v>
      </c>
      <c r="AI79" t="s">
        <v>263</v>
      </c>
      <c r="AJ79">
        <v>15.75</v>
      </c>
      <c r="AK79">
        <v>711</v>
      </c>
    </row>
    <row r="80" spans="1:37" ht="15" customHeight="1">
      <c r="A80" t="str">
        <f>LEFT(Table1[[#This Row],[address]],3)&amp;(RIGHT(Table1[[#This Row],[address]],LEN(Table1[[#This Row],[address]])-3)+1)</f>
        <v>$C$19</v>
      </c>
      <c r="B80">
        <f>IF(Table1[[#This Row],[E]]&lt;&gt;"",1,"x")</f>
        <v>1</v>
      </c>
      <c r="C80" t="s">
        <v>37</v>
      </c>
      <c r="D80" s="4" t="s">
        <v>269</v>
      </c>
      <c r="E80" t="s">
        <v>270</v>
      </c>
      <c r="F80">
        <v>45</v>
      </c>
      <c r="G80">
        <v>711</v>
      </c>
      <c r="H80">
        <f>MAX(Table1[[#This Row],[h]],Table1[[#This Row],[h8]],Table1[[#This Row],[h17]],Table1[[#This Row],[h26]])</f>
        <v>60.75</v>
      </c>
      <c r="I80">
        <f>MAX(Table1[[#This Row],[w]],Table1[[#This Row],[w9]],Table1[[#This Row],[w18]],Table1[[#This Row],[w27]])</f>
        <v>711</v>
      </c>
      <c r="J80" t="b">
        <f>AND(Table1[[#This Row],[address]]=Table1[[#This Row],[address7]],Table1[[#This Row],[address]]=Table1[[#This Row],[address16]],Table1[[#This Row],[address]]=Table1[[#This Row],[address25]])</f>
        <v>0</v>
      </c>
      <c r="M80" t="s">
        <v>37</v>
      </c>
      <c r="N80" s="4" t="s">
        <v>271</v>
      </c>
      <c r="O80" t="s">
        <v>265</v>
      </c>
      <c r="P80">
        <v>45.75</v>
      </c>
      <c r="Q80">
        <v>711</v>
      </c>
      <c r="W80" t="s">
        <v>38</v>
      </c>
      <c r="X80" s="4" t="s">
        <v>272</v>
      </c>
      <c r="Y80" t="s">
        <v>265</v>
      </c>
      <c r="Z80">
        <v>45</v>
      </c>
      <c r="AA80">
        <v>711</v>
      </c>
      <c r="AG80" t="s">
        <v>39</v>
      </c>
      <c r="AH80" s="4" t="s">
        <v>273</v>
      </c>
      <c r="AI80" t="s">
        <v>265</v>
      </c>
      <c r="AJ80">
        <v>60.75</v>
      </c>
      <c r="AK80">
        <v>711</v>
      </c>
    </row>
    <row r="81" spans="1:37" ht="15" customHeight="1">
      <c r="A81" t="str">
        <f>LEFT(Table1[[#This Row],[address]],3)&amp;(RIGHT(Table1[[#This Row],[address]],LEN(Table1[[#This Row],[address]])-3)+1)</f>
        <v>$C$20</v>
      </c>
      <c r="B81">
        <f>IF(Table1[[#This Row],[E]]&lt;&gt;"",1,"x")</f>
        <v>1</v>
      </c>
      <c r="C81" t="s">
        <v>37</v>
      </c>
      <c r="D81" s="4" t="s">
        <v>274</v>
      </c>
      <c r="E81" t="s">
        <v>275</v>
      </c>
      <c r="F81">
        <v>103.5</v>
      </c>
      <c r="G81">
        <v>711</v>
      </c>
      <c r="H81">
        <f>MAX(Table1[[#This Row],[h]],Table1[[#This Row],[h8]],Table1[[#This Row],[h17]],Table1[[#This Row],[h26]])</f>
        <v>103.5</v>
      </c>
      <c r="I81">
        <f>MAX(Table1[[#This Row],[w]],Table1[[#This Row],[w9]],Table1[[#This Row],[w18]],Table1[[#This Row],[w27]])</f>
        <v>711</v>
      </c>
      <c r="J81" t="b">
        <f>AND(Table1[[#This Row],[address]]=Table1[[#This Row],[address7]],Table1[[#This Row],[address]]=Table1[[#This Row],[address16]],Table1[[#This Row],[address]]=Table1[[#This Row],[address25]])</f>
        <v>0</v>
      </c>
      <c r="M81" t="s">
        <v>37</v>
      </c>
      <c r="N81" s="4" t="s">
        <v>276</v>
      </c>
      <c r="O81" t="s">
        <v>270</v>
      </c>
      <c r="P81">
        <v>103.5</v>
      </c>
      <c r="Q81">
        <v>711</v>
      </c>
      <c r="W81" t="s">
        <v>38</v>
      </c>
      <c r="X81" s="4" t="s">
        <v>277</v>
      </c>
      <c r="Y81" t="s">
        <v>270</v>
      </c>
      <c r="Z81">
        <v>103.5</v>
      </c>
      <c r="AA81">
        <v>711</v>
      </c>
      <c r="AG81" t="s">
        <v>39</v>
      </c>
      <c r="AH81" s="4" t="s">
        <v>278</v>
      </c>
      <c r="AI81" t="s">
        <v>270</v>
      </c>
      <c r="AJ81">
        <v>103.5</v>
      </c>
      <c r="AK81">
        <v>711</v>
      </c>
    </row>
    <row r="82" spans="1:37" ht="15" customHeight="1">
      <c r="A82" t="str">
        <f>LEFT(Table1[[#This Row],[address]],3)&amp;(RIGHT(Table1[[#This Row],[address]],LEN(Table1[[#This Row],[address]])-3)+1)</f>
        <v>$C$21</v>
      </c>
      <c r="B82">
        <f>IF(Table1[[#This Row],[E]]&lt;&gt;"",1,"x")</f>
        <v>1</v>
      </c>
      <c r="C82" t="s">
        <v>37</v>
      </c>
      <c r="D82" s="4" t="s">
        <v>279</v>
      </c>
      <c r="E82" t="s">
        <v>280</v>
      </c>
      <c r="F82">
        <v>66</v>
      </c>
      <c r="G82">
        <v>711</v>
      </c>
      <c r="H82">
        <f>MAX(Table1[[#This Row],[h]],Table1[[#This Row],[h8]],Table1[[#This Row],[h17]],Table1[[#This Row],[h26]])</f>
        <v>66</v>
      </c>
      <c r="I82">
        <f>MAX(Table1[[#This Row],[w]],Table1[[#This Row],[w9]],Table1[[#This Row],[w18]],Table1[[#This Row],[w27]])</f>
        <v>711</v>
      </c>
      <c r="J82" t="b">
        <f>AND(Table1[[#This Row],[address]]=Table1[[#This Row],[address7]],Table1[[#This Row],[address]]=Table1[[#This Row],[address16]],Table1[[#This Row],[address]]=Table1[[#This Row],[address25]])</f>
        <v>0</v>
      </c>
      <c r="M82" t="s">
        <v>37</v>
      </c>
      <c r="N82" s="4" t="s">
        <v>281</v>
      </c>
      <c r="O82" t="s">
        <v>275</v>
      </c>
      <c r="P82">
        <v>66</v>
      </c>
      <c r="Q82">
        <v>711</v>
      </c>
      <c r="W82" t="s">
        <v>38</v>
      </c>
      <c r="X82" s="4" t="s">
        <v>282</v>
      </c>
      <c r="Y82" t="s">
        <v>275</v>
      </c>
      <c r="Z82">
        <v>66</v>
      </c>
      <c r="AA82">
        <v>711</v>
      </c>
      <c r="AG82" t="s">
        <v>39</v>
      </c>
      <c r="AH82" s="4" t="s">
        <v>283</v>
      </c>
      <c r="AI82" t="s">
        <v>275</v>
      </c>
      <c r="AJ82">
        <v>66</v>
      </c>
      <c r="AK82">
        <v>711</v>
      </c>
    </row>
    <row r="83" spans="1:37" ht="15" customHeight="1">
      <c r="A83" t="str">
        <f>LEFT(Table1[[#This Row],[address]],3)&amp;(RIGHT(Table1[[#This Row],[address]],LEN(Table1[[#This Row],[address]])-3)+1)</f>
        <v>$C$22</v>
      </c>
      <c r="B83">
        <f>IF(Table1[[#This Row],[E]]&lt;&gt;"",1,"x")</f>
        <v>1</v>
      </c>
      <c r="C83" t="s">
        <v>37</v>
      </c>
      <c r="D83" s="4" t="s">
        <v>284</v>
      </c>
      <c r="E83" t="s">
        <v>285</v>
      </c>
      <c r="F83">
        <v>69.75</v>
      </c>
      <c r="G83">
        <v>711</v>
      </c>
      <c r="H83">
        <f>MAX(Table1[[#This Row],[h]],Table1[[#This Row],[h8]],Table1[[#This Row],[h17]],Table1[[#This Row],[h26]])</f>
        <v>69.75</v>
      </c>
      <c r="I83">
        <f>MAX(Table1[[#This Row],[w]],Table1[[#This Row],[w9]],Table1[[#This Row],[w18]],Table1[[#This Row],[w27]])</f>
        <v>711</v>
      </c>
      <c r="J83" t="b">
        <f>AND(Table1[[#This Row],[address]]=Table1[[#This Row],[address7]],Table1[[#This Row],[address]]=Table1[[#This Row],[address16]],Table1[[#This Row],[address]]=Table1[[#This Row],[address25]])</f>
        <v>0</v>
      </c>
      <c r="M83" t="s">
        <v>37</v>
      </c>
      <c r="N83" s="4" t="s">
        <v>286</v>
      </c>
      <c r="O83" t="s">
        <v>280</v>
      </c>
      <c r="P83">
        <v>69.75</v>
      </c>
      <c r="Q83">
        <v>711</v>
      </c>
      <c r="W83" t="s">
        <v>38</v>
      </c>
      <c r="X83" s="4" t="s">
        <v>287</v>
      </c>
      <c r="Y83" t="s">
        <v>280</v>
      </c>
      <c r="Z83">
        <v>69.75</v>
      </c>
      <c r="AA83">
        <v>711</v>
      </c>
      <c r="AG83" t="s">
        <v>39</v>
      </c>
      <c r="AH83" s="4" t="s">
        <v>288</v>
      </c>
      <c r="AI83" t="s">
        <v>280</v>
      </c>
      <c r="AJ83">
        <v>69.75</v>
      </c>
      <c r="AK83">
        <v>711</v>
      </c>
    </row>
    <row r="84" spans="1:37" ht="15" customHeight="1">
      <c r="A84" t="str">
        <f>LEFT(Table1[[#This Row],[address]],3)&amp;(RIGHT(Table1[[#This Row],[address]],LEN(Table1[[#This Row],[address]])-3)+1)</f>
        <v>$C$23</v>
      </c>
      <c r="B84" t="str">
        <f>IF(Table1[[#This Row],[E]]&lt;&gt;"",1,"x")</f>
        <v>x</v>
      </c>
      <c r="C84" t="s">
        <v>37</v>
      </c>
      <c r="E84" t="s">
        <v>289</v>
      </c>
      <c r="F84">
        <v>15</v>
      </c>
      <c r="G84">
        <v>711</v>
      </c>
      <c r="H84">
        <f>MAX(Table1[[#This Row],[h]],Table1[[#This Row],[h8]],Table1[[#This Row],[h17]],Table1[[#This Row],[h26]])</f>
        <v>15</v>
      </c>
      <c r="I84">
        <f>MAX(Table1[[#This Row],[w]],Table1[[#This Row],[w9]],Table1[[#This Row],[w18]],Table1[[#This Row],[w27]])</f>
        <v>711</v>
      </c>
      <c r="J84" t="b">
        <f>AND(Table1[[#This Row],[address]]=Table1[[#This Row],[address7]],Table1[[#This Row],[address]]=Table1[[#This Row],[address16]],Table1[[#This Row],[address]]=Table1[[#This Row],[address25]])</f>
        <v>0</v>
      </c>
      <c r="M84" t="s">
        <v>37</v>
      </c>
      <c r="O84" t="s">
        <v>285</v>
      </c>
      <c r="P84">
        <v>15</v>
      </c>
      <c r="Q84">
        <v>711</v>
      </c>
      <c r="W84" t="s">
        <v>38</v>
      </c>
      <c r="Y84" t="s">
        <v>285</v>
      </c>
      <c r="Z84">
        <v>15</v>
      </c>
      <c r="AA84">
        <v>711</v>
      </c>
      <c r="AG84" t="s">
        <v>39</v>
      </c>
      <c r="AI84" t="s">
        <v>285</v>
      </c>
      <c r="AJ84">
        <v>15</v>
      </c>
      <c r="AK84">
        <v>711</v>
      </c>
    </row>
    <row r="85" spans="1:37" ht="15" customHeight="1">
      <c r="A85" t="str">
        <f>LEFT(Table1[[#This Row],[address]],3)&amp;(RIGHT(Table1[[#This Row],[address]],LEN(Table1[[#This Row],[address]])-3)+1)</f>
        <v>$C$24</v>
      </c>
      <c r="B85" t="str">
        <f>IF(Table1[[#This Row],[E]]&lt;&gt;"",1,"x")</f>
        <v>x</v>
      </c>
      <c r="C85" t="s">
        <v>37</v>
      </c>
      <c r="E85" t="s">
        <v>290</v>
      </c>
      <c r="F85">
        <v>377.25</v>
      </c>
      <c r="G85">
        <v>711</v>
      </c>
      <c r="H85">
        <f>MAX(Table1[[#This Row],[h]],Table1[[#This Row],[h8]],Table1[[#This Row],[h17]],Table1[[#This Row],[h26]])</f>
        <v>377.25</v>
      </c>
      <c r="I85">
        <f>MAX(Table1[[#This Row],[w]],Table1[[#This Row],[w9]],Table1[[#This Row],[w18]],Table1[[#This Row],[w27]])</f>
        <v>711</v>
      </c>
      <c r="J85" t="b">
        <f>AND(Table1[[#This Row],[address]]=Table1[[#This Row],[address7]],Table1[[#This Row],[address]]=Table1[[#This Row],[address16]],Table1[[#This Row],[address]]=Table1[[#This Row],[address25]])</f>
        <v>0</v>
      </c>
      <c r="M85" t="s">
        <v>37</v>
      </c>
      <c r="O85" t="s">
        <v>289</v>
      </c>
      <c r="P85">
        <v>376.5</v>
      </c>
      <c r="Q85">
        <v>711</v>
      </c>
      <c r="W85" t="s">
        <v>38</v>
      </c>
      <c r="Y85" t="s">
        <v>289</v>
      </c>
      <c r="Z85">
        <v>376.5</v>
      </c>
      <c r="AA85">
        <v>711</v>
      </c>
      <c r="AG85" t="s">
        <v>39</v>
      </c>
      <c r="AI85" t="s">
        <v>289</v>
      </c>
      <c r="AJ85">
        <v>376.5</v>
      </c>
      <c r="AK85">
        <v>711</v>
      </c>
    </row>
    <row r="86" spans="1:37" ht="15" customHeight="1">
      <c r="A86" t="str">
        <f>LEFT(Table1[[#This Row],[address]],3)&amp;(RIGHT(Table1[[#This Row],[address]],LEN(Table1[[#This Row],[address]])-3)+1)</f>
        <v>$C$25</v>
      </c>
      <c r="B86" t="str">
        <f>IF(Table1[[#This Row],[E]]&lt;&gt;"",1,"x")</f>
        <v>x</v>
      </c>
      <c r="C86" t="s">
        <v>37</v>
      </c>
      <c r="E86" t="s">
        <v>291</v>
      </c>
      <c r="F86">
        <v>15</v>
      </c>
      <c r="G86">
        <v>711</v>
      </c>
      <c r="H86">
        <f>MAX(Table1[[#This Row],[h]],Table1[[#This Row],[h8]],Table1[[#This Row],[h17]],Table1[[#This Row],[h26]])</f>
        <v>15.75</v>
      </c>
      <c r="I86">
        <f>MAX(Table1[[#This Row],[w]],Table1[[#This Row],[w9]],Table1[[#This Row],[w18]],Table1[[#This Row],[w27]])</f>
        <v>711</v>
      </c>
      <c r="J86" t="b">
        <f>AND(Table1[[#This Row],[address]]=Table1[[#This Row],[address7]],Table1[[#This Row],[address]]=Table1[[#This Row],[address16]],Table1[[#This Row],[address]]=Table1[[#This Row],[address25]])</f>
        <v>0</v>
      </c>
      <c r="M86" t="s">
        <v>37</v>
      </c>
      <c r="O86" t="s">
        <v>290</v>
      </c>
      <c r="P86">
        <v>15.75</v>
      </c>
      <c r="Q86">
        <v>711</v>
      </c>
      <c r="W86" t="s">
        <v>38</v>
      </c>
      <c r="Y86" t="s">
        <v>290</v>
      </c>
      <c r="Z86">
        <v>15</v>
      </c>
      <c r="AA86">
        <v>711</v>
      </c>
      <c r="AG86" t="s">
        <v>39</v>
      </c>
      <c r="AI86" t="s">
        <v>290</v>
      </c>
      <c r="AJ86">
        <v>15</v>
      </c>
      <c r="AK86">
        <v>711</v>
      </c>
    </row>
    <row r="87" spans="1:37" ht="15" customHeight="1">
      <c r="A87" t="str">
        <f>LEFT(Table1[[#This Row],[address]],3)&amp;(RIGHT(Table1[[#This Row],[address]],LEN(Table1[[#This Row],[address]])-3)+1)</f>
        <v>$C$26</v>
      </c>
      <c r="B87" t="str">
        <f>IF(Table1[[#This Row],[E]]&lt;&gt;"",1,"x")</f>
        <v>x</v>
      </c>
      <c r="C87" t="s">
        <v>37</v>
      </c>
      <c r="E87" t="s">
        <v>292</v>
      </c>
      <c r="F87">
        <v>16.5</v>
      </c>
      <c r="G87">
        <v>711</v>
      </c>
      <c r="H87">
        <f>MAX(Table1[[#This Row],[h]],Table1[[#This Row],[h8]],Table1[[#This Row],[h17]],Table1[[#This Row],[h26]])</f>
        <v>16.5</v>
      </c>
      <c r="I87">
        <f>MAX(Table1[[#This Row],[w]],Table1[[#This Row],[w9]],Table1[[#This Row],[w18]],Table1[[#This Row],[w27]])</f>
        <v>711</v>
      </c>
      <c r="J87" t="b">
        <f>AND(Table1[[#This Row],[address]]=Table1[[#This Row],[address7]],Table1[[#This Row],[address]]=Table1[[#This Row],[address16]],Table1[[#This Row],[address]]=Table1[[#This Row],[address25]])</f>
        <v>0</v>
      </c>
      <c r="M87" t="s">
        <v>37</v>
      </c>
      <c r="O87" t="s">
        <v>291</v>
      </c>
      <c r="P87">
        <v>16.5</v>
      </c>
      <c r="Q87">
        <v>711</v>
      </c>
      <c r="W87" t="s">
        <v>38</v>
      </c>
      <c r="Y87" t="s">
        <v>291</v>
      </c>
      <c r="Z87">
        <v>16.5</v>
      </c>
      <c r="AA87">
        <v>711</v>
      </c>
      <c r="AG87" t="s">
        <v>39</v>
      </c>
      <c r="AI87" t="s">
        <v>291</v>
      </c>
      <c r="AJ87">
        <v>16.5</v>
      </c>
      <c r="AK87">
        <v>711</v>
      </c>
    </row>
    <row r="88" spans="1:37" ht="15" customHeight="1">
      <c r="A88" t="str">
        <f>LEFT(Table1[[#This Row],[address]],3)&amp;(RIGHT(Table1[[#This Row],[address]],LEN(Table1[[#This Row],[address]])-3)+1)</f>
        <v>$C$27</v>
      </c>
      <c r="B88" t="str">
        <f>IF(Table1[[#This Row],[E]]&lt;&gt;"",1,"x")</f>
        <v>x</v>
      </c>
      <c r="C88" t="s">
        <v>37</v>
      </c>
      <c r="E88" t="s">
        <v>293</v>
      </c>
      <c r="F88">
        <v>177</v>
      </c>
      <c r="G88">
        <v>711</v>
      </c>
      <c r="H88">
        <f>MAX(Table1[[#This Row],[h]],Table1[[#This Row],[h8]],Table1[[#This Row],[h17]],Table1[[#This Row],[h26]])</f>
        <v>177</v>
      </c>
      <c r="I88">
        <f>MAX(Table1[[#This Row],[w]],Table1[[#This Row],[w9]],Table1[[#This Row],[w18]],Table1[[#This Row],[w27]])</f>
        <v>711</v>
      </c>
      <c r="J88" t="b">
        <f>AND(Table1[[#This Row],[address]]=Table1[[#This Row],[address7]],Table1[[#This Row],[address]]=Table1[[#This Row],[address16]],Table1[[#This Row],[address]]=Table1[[#This Row],[address25]])</f>
        <v>0</v>
      </c>
      <c r="M88" t="s">
        <v>37</v>
      </c>
      <c r="O88" t="s">
        <v>292</v>
      </c>
      <c r="P88">
        <v>177</v>
      </c>
      <c r="Q88">
        <v>711</v>
      </c>
      <c r="W88" t="s">
        <v>38</v>
      </c>
      <c r="Y88" t="s">
        <v>292</v>
      </c>
      <c r="Z88">
        <v>177</v>
      </c>
      <c r="AA88">
        <v>711</v>
      </c>
      <c r="AG88" t="s">
        <v>39</v>
      </c>
      <c r="AI88" t="s">
        <v>292</v>
      </c>
      <c r="AJ88">
        <v>177</v>
      </c>
      <c r="AK88">
        <v>711</v>
      </c>
    </row>
    <row r="89" spans="1:37" ht="15" customHeight="1">
      <c r="A89" t="str">
        <f>LEFT(Table1[[#This Row],[address]],3)&amp;(RIGHT(Table1[[#This Row],[address]],LEN(Table1[[#This Row],[address]])-3)+1)</f>
        <v>$C$28</v>
      </c>
      <c r="B89" t="str">
        <f>IF(Table1[[#This Row],[E]]&lt;&gt;"",1,"x")</f>
        <v>x</v>
      </c>
      <c r="C89" t="s">
        <v>37</v>
      </c>
      <c r="E89" t="s">
        <v>294</v>
      </c>
      <c r="F89">
        <v>16.5</v>
      </c>
      <c r="G89">
        <v>711</v>
      </c>
      <c r="H89">
        <f>MAX(Table1[[#This Row],[h]],Table1[[#This Row],[h8]],Table1[[#This Row],[h17]],Table1[[#This Row],[h26]])</f>
        <v>16.5</v>
      </c>
      <c r="I89">
        <f>MAX(Table1[[#This Row],[w]],Table1[[#This Row],[w9]],Table1[[#This Row],[w18]],Table1[[#This Row],[w27]])</f>
        <v>711</v>
      </c>
      <c r="J89" t="b">
        <f>AND(Table1[[#This Row],[address]]=Table1[[#This Row],[address7]],Table1[[#This Row],[address]]=Table1[[#This Row],[address16]],Table1[[#This Row],[address]]=Table1[[#This Row],[address25]])</f>
        <v>0</v>
      </c>
      <c r="M89" t="s">
        <v>37</v>
      </c>
      <c r="O89" t="s">
        <v>293</v>
      </c>
      <c r="P89">
        <v>16.5</v>
      </c>
      <c r="Q89">
        <v>711</v>
      </c>
      <c r="W89" t="s">
        <v>38</v>
      </c>
      <c r="Y89" t="s">
        <v>293</v>
      </c>
      <c r="Z89">
        <v>16.5</v>
      </c>
      <c r="AA89">
        <v>711</v>
      </c>
      <c r="AG89" t="s">
        <v>39</v>
      </c>
      <c r="AI89" t="s">
        <v>293</v>
      </c>
      <c r="AJ89">
        <v>16.5</v>
      </c>
      <c r="AK89">
        <v>711</v>
      </c>
    </row>
    <row r="90" spans="1:37" ht="15" customHeight="1">
      <c r="A90" t="str">
        <f>LEFT(Table1[[#This Row],[address]],3)&amp;(RIGHT(Table1[[#This Row],[address]],LEN(Table1[[#This Row],[address]])-3)+1)</f>
        <v>$C$29</v>
      </c>
      <c r="B90" t="str">
        <f>IF(Table1[[#This Row],[E]]&lt;&gt;"",1,"x")</f>
        <v>x</v>
      </c>
      <c r="C90" t="s">
        <v>37</v>
      </c>
      <c r="D90" s="4"/>
      <c r="E90" t="s">
        <v>295</v>
      </c>
      <c r="F90">
        <v>276</v>
      </c>
      <c r="G90">
        <v>711</v>
      </c>
      <c r="H90">
        <f>MAX(Table1[[#This Row],[h]],Table1[[#This Row],[h8]],Table1[[#This Row],[h17]],Table1[[#This Row],[h26]])</f>
        <v>276</v>
      </c>
      <c r="I90">
        <f>MAX(Table1[[#This Row],[w]],Table1[[#This Row],[w9]],Table1[[#This Row],[w18]],Table1[[#This Row],[w27]])</f>
        <v>711</v>
      </c>
      <c r="J90" t="b">
        <f>AND(Table1[[#This Row],[address]]=Table1[[#This Row],[address7]],Table1[[#This Row],[address]]=Table1[[#This Row],[address16]],Table1[[#This Row],[address]]=Table1[[#This Row],[address25]])</f>
        <v>0</v>
      </c>
      <c r="M90" t="s">
        <v>37</v>
      </c>
      <c r="O90" t="s">
        <v>294</v>
      </c>
      <c r="P90">
        <v>276</v>
      </c>
      <c r="Q90">
        <v>711</v>
      </c>
      <c r="W90" t="s">
        <v>38</v>
      </c>
      <c r="Y90" t="s">
        <v>294</v>
      </c>
      <c r="Z90">
        <v>276</v>
      </c>
      <c r="AA90">
        <v>711</v>
      </c>
      <c r="AG90" t="s">
        <v>39</v>
      </c>
      <c r="AI90" t="s">
        <v>294</v>
      </c>
      <c r="AJ90">
        <v>276</v>
      </c>
      <c r="AK90">
        <v>711</v>
      </c>
    </row>
    <row r="91" spans="1:37" ht="15" customHeight="1">
      <c r="A91" t="str">
        <f>LEFT(Table1[[#This Row],[address]],3)&amp;(RIGHT(Table1[[#This Row],[address]],LEN(Table1[[#This Row],[address]])-3)+1)</f>
        <v>$C$30</v>
      </c>
      <c r="B91" t="str">
        <f>IF(Table1[[#This Row],[E]]&lt;&gt;"",1,"x")</f>
        <v>x</v>
      </c>
      <c r="C91" t="s">
        <v>37</v>
      </c>
      <c r="E91" t="s">
        <v>296</v>
      </c>
      <c r="F91">
        <v>16.5</v>
      </c>
      <c r="G91">
        <v>711</v>
      </c>
      <c r="H91">
        <f>MAX(Table1[[#This Row],[h]],Table1[[#This Row],[h8]],Table1[[#This Row],[h17]],Table1[[#This Row],[h26]])</f>
        <v>16.5</v>
      </c>
      <c r="I91">
        <f>MAX(Table1[[#This Row],[w]],Table1[[#This Row],[w9]],Table1[[#This Row],[w18]],Table1[[#This Row],[w27]])</f>
        <v>711</v>
      </c>
      <c r="J91" t="b">
        <f>AND(Table1[[#This Row],[address]]=Table1[[#This Row],[address7]],Table1[[#This Row],[address]]=Table1[[#This Row],[address16]],Table1[[#This Row],[address]]=Table1[[#This Row],[address25]])</f>
        <v>0</v>
      </c>
      <c r="M91" t="s">
        <v>37</v>
      </c>
      <c r="O91" t="s">
        <v>295</v>
      </c>
      <c r="P91">
        <v>16.5</v>
      </c>
      <c r="Q91">
        <v>711</v>
      </c>
      <c r="W91" t="s">
        <v>38</v>
      </c>
      <c r="Y91" t="s">
        <v>295</v>
      </c>
      <c r="Z91">
        <v>16.5</v>
      </c>
      <c r="AA91">
        <v>711</v>
      </c>
      <c r="AG91" t="s">
        <v>39</v>
      </c>
      <c r="AI91" t="s">
        <v>295</v>
      </c>
      <c r="AJ91">
        <v>16.5</v>
      </c>
      <c r="AK91">
        <v>711</v>
      </c>
    </row>
    <row r="92" spans="1:37" ht="15" customHeight="1">
      <c r="A92" t="str">
        <f>LEFT(Table1[[#This Row],[address]],3)&amp;(RIGHT(Table1[[#This Row],[address]],LEN(Table1[[#This Row],[address]])-3)+1)</f>
        <v>$C$31</v>
      </c>
      <c r="B92" t="str">
        <f>IF(Table1[[#This Row],[E]]&lt;&gt;"",1,"x")</f>
        <v>x</v>
      </c>
      <c r="C92" t="s">
        <v>37</v>
      </c>
      <c r="E92" t="s">
        <v>297</v>
      </c>
      <c r="F92">
        <v>316.5</v>
      </c>
      <c r="G92">
        <v>711</v>
      </c>
      <c r="H92">
        <f>MAX(Table1[[#This Row],[h]],Table1[[#This Row],[h8]],Table1[[#This Row],[h17]],Table1[[#This Row],[h26]])</f>
        <v>352.5</v>
      </c>
      <c r="I92">
        <f>MAX(Table1[[#This Row],[w]],Table1[[#This Row],[w9]],Table1[[#This Row],[w18]],Table1[[#This Row],[w27]])</f>
        <v>711</v>
      </c>
      <c r="J92" t="b">
        <f>AND(Table1[[#This Row],[address]]=Table1[[#This Row],[address7]],Table1[[#This Row],[address]]=Table1[[#This Row],[address16]],Table1[[#This Row],[address]]=Table1[[#This Row],[address25]])</f>
        <v>0</v>
      </c>
      <c r="M92" t="s">
        <v>37</v>
      </c>
      <c r="O92" t="s">
        <v>296</v>
      </c>
      <c r="P92">
        <v>316.5</v>
      </c>
      <c r="Q92">
        <v>711</v>
      </c>
      <c r="W92" t="s">
        <v>38</v>
      </c>
      <c r="Y92" t="s">
        <v>296</v>
      </c>
      <c r="Z92">
        <v>316.5</v>
      </c>
      <c r="AA92">
        <v>711</v>
      </c>
      <c r="AG92" t="s">
        <v>39</v>
      </c>
      <c r="AI92" t="s">
        <v>296</v>
      </c>
      <c r="AJ92">
        <v>352.5</v>
      </c>
      <c r="AK92">
        <v>711</v>
      </c>
    </row>
    <row r="93" spans="1:37" ht="15" customHeight="1">
      <c r="A93" t="str">
        <f>LEFT(Table1[[#This Row],[address]],3)&amp;(RIGHT(Table1[[#This Row],[address]],LEN(Table1[[#This Row],[address]])-3)+1)</f>
        <v>$C$32</v>
      </c>
      <c r="B93" t="str">
        <f>IF(Table1[[#This Row],[E]]&lt;&gt;"",1,"x")</f>
        <v>x</v>
      </c>
      <c r="C93" t="s">
        <v>37</v>
      </c>
      <c r="D93" s="4"/>
      <c r="E93" t="s">
        <v>298</v>
      </c>
      <c r="F93">
        <v>15</v>
      </c>
      <c r="G93">
        <v>711</v>
      </c>
      <c r="H93">
        <f>MAX(Table1[[#This Row],[h]],Table1[[#This Row],[h8]],Table1[[#This Row],[h17]],Table1[[#This Row],[h26]])</f>
        <v>15</v>
      </c>
      <c r="I93">
        <f>MAX(Table1[[#This Row],[w]],Table1[[#This Row],[w9]],Table1[[#This Row],[w18]],Table1[[#This Row],[w27]])</f>
        <v>711</v>
      </c>
      <c r="J93" t="b">
        <f>AND(Table1[[#This Row],[address]]=Table1[[#This Row],[address7]],Table1[[#This Row],[address]]=Table1[[#This Row],[address16]],Table1[[#This Row],[address]]=Table1[[#This Row],[address25]])</f>
        <v>0</v>
      </c>
      <c r="M93" t="s">
        <v>37</v>
      </c>
      <c r="O93" t="s">
        <v>297</v>
      </c>
      <c r="P93">
        <v>15</v>
      </c>
      <c r="Q93">
        <v>711</v>
      </c>
      <c r="W93" t="s">
        <v>38</v>
      </c>
      <c r="Y93" t="s">
        <v>297</v>
      </c>
      <c r="Z93">
        <v>15</v>
      </c>
      <c r="AA93">
        <v>711</v>
      </c>
      <c r="AG93" t="s">
        <v>39</v>
      </c>
      <c r="AI93" t="s">
        <v>297</v>
      </c>
      <c r="AJ93">
        <v>15</v>
      </c>
      <c r="AK93">
        <v>711</v>
      </c>
    </row>
    <row r="94" spans="1:37" ht="15" customHeight="1">
      <c r="A94" t="str">
        <f>LEFT(Table1[[#This Row],[address]],3)&amp;(RIGHT(Table1[[#This Row],[address]],LEN(Table1[[#This Row],[address]])-3)+1)</f>
        <v>$A$2</v>
      </c>
      <c r="B94">
        <f>IF(Table1[[#This Row],[E]]&lt;&gt;"",1,"x")</f>
        <v>1</v>
      </c>
      <c r="C94" t="s">
        <v>40</v>
      </c>
      <c r="D94" t="s">
        <v>299</v>
      </c>
      <c r="E94" t="s">
        <v>112</v>
      </c>
      <c r="F94">
        <v>16.5</v>
      </c>
      <c r="G94">
        <v>132</v>
      </c>
      <c r="H94">
        <f>MAX(Table1[[#This Row],[h]],Table1[[#This Row],[h8]],Table1[[#This Row],[h17]],Table1[[#This Row],[h26]])</f>
        <v>16.5</v>
      </c>
      <c r="I94">
        <f>MAX(Table1[[#This Row],[w]],Table1[[#This Row],[w9]],Table1[[#This Row],[w18]],Table1[[#This Row],[w27]])</f>
        <v>132</v>
      </c>
      <c r="J94" t="b">
        <f>AND(Table1[[#This Row],[address]]=Table1[[#This Row],[address7]],Table1[[#This Row],[address]]=Table1[[#This Row],[address16]],Table1[[#This Row],[address]]=Table1[[#This Row],[address25]])</f>
        <v>1</v>
      </c>
      <c r="M94" t="s">
        <v>41</v>
      </c>
      <c r="N94" t="s">
        <v>300</v>
      </c>
      <c r="O94" t="s">
        <v>112</v>
      </c>
      <c r="P94">
        <v>16.5</v>
      </c>
      <c r="Q94">
        <v>132</v>
      </c>
      <c r="W94" t="s">
        <v>42</v>
      </c>
      <c r="X94" t="s">
        <v>301</v>
      </c>
      <c r="Y94" t="s">
        <v>112</v>
      </c>
      <c r="Z94">
        <v>16.5</v>
      </c>
      <c r="AA94">
        <v>132</v>
      </c>
      <c r="AG94" t="s">
        <v>43</v>
      </c>
      <c r="AH94" t="s">
        <v>302</v>
      </c>
      <c r="AI94" t="s">
        <v>112</v>
      </c>
      <c r="AJ94">
        <v>16.5</v>
      </c>
      <c r="AK94">
        <v>132</v>
      </c>
    </row>
    <row r="95" spans="1:37" ht="15" customHeight="1">
      <c r="A95" t="str">
        <f>LEFT(Table1[[#This Row],[address]],3)&amp;(RIGHT(Table1[[#This Row],[address]],LEN(Table1[[#This Row],[address]])-3)+1)</f>
        <v>$A$3</v>
      </c>
      <c r="B95">
        <f>IF(Table1[[#This Row],[E]]&lt;&gt;"",1,"x")</f>
        <v>1</v>
      </c>
      <c r="C95" t="s">
        <v>40</v>
      </c>
      <c r="D95" s="4" t="s">
        <v>303</v>
      </c>
      <c r="E95" t="s">
        <v>110</v>
      </c>
      <c r="F95">
        <v>16.5</v>
      </c>
      <c r="G95">
        <v>132</v>
      </c>
      <c r="H95">
        <f>MAX(Table1[[#This Row],[h]],Table1[[#This Row],[h8]],Table1[[#This Row],[h17]],Table1[[#This Row],[h26]])</f>
        <v>20.25</v>
      </c>
      <c r="I95">
        <f>MAX(Table1[[#This Row],[w]],Table1[[#This Row],[w9]],Table1[[#This Row],[w18]],Table1[[#This Row],[w27]])</f>
        <v>132</v>
      </c>
      <c r="J95" t="b">
        <f>AND(Table1[[#This Row],[address]]=Table1[[#This Row],[address7]],Table1[[#This Row],[address]]=Table1[[#This Row],[address16]],Table1[[#This Row],[address]]=Table1[[#This Row],[address25]])</f>
        <v>1</v>
      </c>
      <c r="M95" t="s">
        <v>41</v>
      </c>
      <c r="N95" t="s">
        <v>304</v>
      </c>
      <c r="O95" t="s">
        <v>110</v>
      </c>
      <c r="P95">
        <v>16.5</v>
      </c>
      <c r="Q95">
        <v>132</v>
      </c>
      <c r="W95" t="s">
        <v>42</v>
      </c>
      <c r="X95" t="s">
        <v>305</v>
      </c>
      <c r="Y95" t="s">
        <v>110</v>
      </c>
      <c r="Z95">
        <v>16.5</v>
      </c>
      <c r="AA95">
        <v>132</v>
      </c>
      <c r="AG95" t="s">
        <v>43</v>
      </c>
      <c r="AH95" t="s">
        <v>306</v>
      </c>
      <c r="AI95" t="s">
        <v>110</v>
      </c>
      <c r="AJ95">
        <v>20.25</v>
      </c>
      <c r="AK95">
        <v>132</v>
      </c>
    </row>
    <row r="96" spans="1:37" ht="15" customHeight="1">
      <c r="A96" t="str">
        <f>LEFT(Table1[[#This Row],[address]],3)&amp;(RIGHT(Table1[[#This Row],[address]],LEN(Table1[[#This Row],[address]])-3)+1)</f>
        <v>$A$4</v>
      </c>
      <c r="B96">
        <f>IF(Table1[[#This Row],[E]]&lt;&gt;"",1,"x")</f>
        <v>1</v>
      </c>
      <c r="C96" t="s">
        <v>40</v>
      </c>
      <c r="D96" t="s">
        <v>307</v>
      </c>
      <c r="E96" t="s">
        <v>116</v>
      </c>
      <c r="F96">
        <v>93</v>
      </c>
      <c r="G96">
        <v>132</v>
      </c>
      <c r="H96">
        <f>MAX(Table1[[#This Row],[h]],Table1[[#This Row],[h8]],Table1[[#This Row],[h17]],Table1[[#This Row],[h26]])</f>
        <v>93</v>
      </c>
      <c r="I96">
        <f>MAX(Table1[[#This Row],[w]],Table1[[#This Row],[w9]],Table1[[#This Row],[w18]],Table1[[#This Row],[w27]])</f>
        <v>132</v>
      </c>
      <c r="J96" t="b">
        <f>AND(Table1[[#This Row],[address]]=Table1[[#This Row],[address7]],Table1[[#This Row],[address]]=Table1[[#This Row],[address16]],Table1[[#This Row],[address]]=Table1[[#This Row],[address25]])</f>
        <v>1</v>
      </c>
      <c r="M96" t="s">
        <v>41</v>
      </c>
      <c r="N96" t="s">
        <v>307</v>
      </c>
      <c r="O96" t="s">
        <v>116</v>
      </c>
      <c r="P96">
        <v>93</v>
      </c>
      <c r="Q96">
        <v>132</v>
      </c>
      <c r="W96" t="s">
        <v>42</v>
      </c>
      <c r="X96" t="s">
        <v>307</v>
      </c>
      <c r="Y96" t="s">
        <v>116</v>
      </c>
      <c r="Z96">
        <v>93</v>
      </c>
      <c r="AA96">
        <v>132</v>
      </c>
      <c r="AG96" t="s">
        <v>43</v>
      </c>
      <c r="AH96" t="s">
        <v>307</v>
      </c>
      <c r="AI96" t="s">
        <v>116</v>
      </c>
      <c r="AJ96">
        <v>93</v>
      </c>
      <c r="AK96">
        <v>132</v>
      </c>
    </row>
    <row r="97" spans="1:37" ht="15" customHeight="1">
      <c r="A97" t="str">
        <f>LEFT(Table1[[#This Row],[address]],3)&amp;(RIGHT(Table1[[#This Row],[address]],LEN(Table1[[#This Row],[address]])-3)+1)</f>
        <v>$A$5</v>
      </c>
      <c r="B97" t="str">
        <f>IF(Table1[[#This Row],[E]]&lt;&gt;"",1,"x")</f>
        <v>x</v>
      </c>
      <c r="C97" t="s">
        <v>40</v>
      </c>
      <c r="D97" s="4"/>
      <c r="E97" t="s">
        <v>121</v>
      </c>
      <c r="F97">
        <v>16.5</v>
      </c>
      <c r="G97">
        <v>132</v>
      </c>
      <c r="H97">
        <f>MAX(Table1[[#This Row],[h]],Table1[[#This Row],[h8]],Table1[[#This Row],[h17]],Table1[[#This Row],[h26]])</f>
        <v>16.5</v>
      </c>
      <c r="I97">
        <f>MAX(Table1[[#This Row],[w]],Table1[[#This Row],[w9]],Table1[[#This Row],[w18]],Table1[[#This Row],[w27]])</f>
        <v>132</v>
      </c>
      <c r="J97" t="b">
        <f>AND(Table1[[#This Row],[address]]=Table1[[#This Row],[address7]],Table1[[#This Row],[address]]=Table1[[#This Row],[address16]],Table1[[#This Row],[address]]=Table1[[#This Row],[address25]])</f>
        <v>1</v>
      </c>
      <c r="M97" t="s">
        <v>41</v>
      </c>
      <c r="O97" t="s">
        <v>121</v>
      </c>
      <c r="P97">
        <v>16.5</v>
      </c>
      <c r="Q97">
        <v>132</v>
      </c>
      <c r="W97" t="s">
        <v>42</v>
      </c>
      <c r="Y97" t="s">
        <v>121</v>
      </c>
      <c r="Z97">
        <v>16.5</v>
      </c>
      <c r="AA97">
        <v>132</v>
      </c>
      <c r="AG97" t="s">
        <v>43</v>
      </c>
      <c r="AI97" t="s">
        <v>121</v>
      </c>
      <c r="AJ97">
        <v>16.5</v>
      </c>
      <c r="AK97">
        <v>132</v>
      </c>
    </row>
    <row r="98" spans="1:37" ht="15" customHeight="1">
      <c r="A98" t="str">
        <f>LEFT(Table1[[#This Row],[address]],3)&amp;(RIGHT(Table1[[#This Row],[address]],LEN(Table1[[#This Row],[address]])-3)+1)</f>
        <v>$A$6</v>
      </c>
      <c r="B98">
        <f>IF(Table1[[#This Row],[E]]&lt;&gt;"",1,"x")</f>
        <v>1</v>
      </c>
      <c r="C98" t="s">
        <v>40</v>
      </c>
      <c r="D98" t="s">
        <v>308</v>
      </c>
      <c r="E98" t="s">
        <v>126</v>
      </c>
      <c r="F98">
        <v>16.5</v>
      </c>
      <c r="G98">
        <v>132</v>
      </c>
      <c r="H98">
        <f>MAX(Table1[[#This Row],[h]],Table1[[#This Row],[h8]],Table1[[#This Row],[h17]],Table1[[#This Row],[h26]])</f>
        <v>16.5</v>
      </c>
      <c r="I98">
        <f>MAX(Table1[[#This Row],[w]],Table1[[#This Row],[w9]],Table1[[#This Row],[w18]],Table1[[#This Row],[w27]])</f>
        <v>132</v>
      </c>
      <c r="J98" t="b">
        <f>AND(Table1[[#This Row],[address]]=Table1[[#This Row],[address7]],Table1[[#This Row],[address]]=Table1[[#This Row],[address16]],Table1[[#This Row],[address]]=Table1[[#This Row],[address25]])</f>
        <v>1</v>
      </c>
      <c r="M98" t="s">
        <v>41</v>
      </c>
      <c r="N98" t="s">
        <v>309</v>
      </c>
      <c r="O98" t="s">
        <v>126</v>
      </c>
      <c r="P98">
        <v>16.5</v>
      </c>
      <c r="Q98">
        <v>132</v>
      </c>
      <c r="W98" t="s">
        <v>42</v>
      </c>
      <c r="X98" t="s">
        <v>310</v>
      </c>
      <c r="Y98" t="s">
        <v>126</v>
      </c>
      <c r="Z98">
        <v>16.5</v>
      </c>
      <c r="AA98">
        <v>132</v>
      </c>
      <c r="AG98" t="s">
        <v>43</v>
      </c>
      <c r="AH98" t="s">
        <v>311</v>
      </c>
      <c r="AI98" t="s">
        <v>126</v>
      </c>
      <c r="AJ98">
        <v>16.5</v>
      </c>
      <c r="AK98">
        <v>132</v>
      </c>
    </row>
    <row r="99" spans="1:37" ht="15" customHeight="1">
      <c r="A99" t="str">
        <f>LEFT(Table1[[#This Row],[address]],3)&amp;(RIGHT(Table1[[#This Row],[address]],LEN(Table1[[#This Row],[address]])-3)+1)</f>
        <v>$A$7</v>
      </c>
      <c r="B99" t="str">
        <f>IF(Table1[[#This Row],[E]]&lt;&gt;"",1,"x")</f>
        <v>x</v>
      </c>
      <c r="C99" t="s">
        <v>40</v>
      </c>
      <c r="E99" t="s">
        <v>130</v>
      </c>
      <c r="F99">
        <v>16.5</v>
      </c>
      <c r="G99">
        <v>132</v>
      </c>
      <c r="H99">
        <f>MAX(Table1[[#This Row],[h]],Table1[[#This Row],[h8]],Table1[[#This Row],[h17]],Table1[[#This Row],[h26]])</f>
        <v>16.5</v>
      </c>
      <c r="I99">
        <f>MAX(Table1[[#This Row],[w]],Table1[[#This Row],[w9]],Table1[[#This Row],[w18]],Table1[[#This Row],[w27]])</f>
        <v>132</v>
      </c>
      <c r="J99" t="b">
        <f>AND(Table1[[#This Row],[address]]=Table1[[#This Row],[address7]],Table1[[#This Row],[address]]=Table1[[#This Row],[address16]],Table1[[#This Row],[address]]=Table1[[#This Row],[address25]])</f>
        <v>1</v>
      </c>
      <c r="M99" t="s">
        <v>41</v>
      </c>
      <c r="O99" t="s">
        <v>130</v>
      </c>
      <c r="P99">
        <v>16.5</v>
      </c>
      <c r="Q99">
        <v>132</v>
      </c>
      <c r="W99" t="s">
        <v>42</v>
      </c>
      <c r="Y99" t="s">
        <v>130</v>
      </c>
      <c r="Z99">
        <v>16.5</v>
      </c>
      <c r="AA99">
        <v>132</v>
      </c>
      <c r="AG99" t="s">
        <v>43</v>
      </c>
      <c r="AI99" t="s">
        <v>130</v>
      </c>
      <c r="AJ99">
        <v>16.5</v>
      </c>
      <c r="AK99">
        <v>132</v>
      </c>
    </row>
    <row r="100" spans="1:37" ht="15" customHeight="1">
      <c r="A100" t="str">
        <f>LEFT(Table1[[#This Row],[address]],3)&amp;(RIGHT(Table1[[#This Row],[address]],LEN(Table1[[#This Row],[address]])-3)+1)</f>
        <v>$A$8</v>
      </c>
      <c r="B100">
        <f>IF(Table1[[#This Row],[E]]&lt;&gt;"",1,"x")</f>
        <v>1</v>
      </c>
      <c r="C100" t="s">
        <v>40</v>
      </c>
      <c r="D100" t="s">
        <v>312</v>
      </c>
      <c r="E100" t="s">
        <v>134</v>
      </c>
      <c r="F100">
        <v>15.75</v>
      </c>
      <c r="G100">
        <v>132</v>
      </c>
      <c r="H100">
        <f>MAX(Table1[[#This Row],[h]],Table1[[#This Row],[h8]],Table1[[#This Row],[h17]],Table1[[#This Row],[h26]])</f>
        <v>15.75</v>
      </c>
      <c r="I100">
        <f>MAX(Table1[[#This Row],[w]],Table1[[#This Row],[w9]],Table1[[#This Row],[w18]],Table1[[#This Row],[w27]])</f>
        <v>132</v>
      </c>
      <c r="J100" t="b">
        <f>AND(Table1[[#This Row],[address]]=Table1[[#This Row],[address7]],Table1[[#This Row],[address]]=Table1[[#This Row],[address16]],Table1[[#This Row],[address]]=Table1[[#This Row],[address25]])</f>
        <v>1</v>
      </c>
      <c r="M100" t="s">
        <v>41</v>
      </c>
      <c r="N100" t="s">
        <v>313</v>
      </c>
      <c r="O100" t="s">
        <v>134</v>
      </c>
      <c r="P100">
        <v>15</v>
      </c>
      <c r="Q100">
        <v>132</v>
      </c>
      <c r="W100" t="s">
        <v>42</v>
      </c>
      <c r="X100" t="s">
        <v>314</v>
      </c>
      <c r="Y100" t="s">
        <v>134</v>
      </c>
      <c r="Z100">
        <v>15.75</v>
      </c>
      <c r="AA100">
        <v>132</v>
      </c>
      <c r="AG100" t="s">
        <v>43</v>
      </c>
      <c r="AH100" t="s">
        <v>315</v>
      </c>
      <c r="AI100" t="s">
        <v>134</v>
      </c>
      <c r="AJ100">
        <v>15.75</v>
      </c>
      <c r="AK100">
        <v>132</v>
      </c>
    </row>
    <row r="101" spans="1:37" ht="15" customHeight="1">
      <c r="A101" t="str">
        <f>LEFT(Table1[[#This Row],[address]],3)&amp;(RIGHT(Table1[[#This Row],[address]],LEN(Table1[[#This Row],[address]])-3)+1)</f>
        <v>$A$9</v>
      </c>
      <c r="B101">
        <f>IF(Table1[[#This Row],[E]]&lt;&gt;"",1,"x")</f>
        <v>1</v>
      </c>
      <c r="C101" t="s">
        <v>40</v>
      </c>
      <c r="D101" t="s">
        <v>316</v>
      </c>
      <c r="E101" t="s">
        <v>135</v>
      </c>
      <c r="F101">
        <v>15.75</v>
      </c>
      <c r="G101">
        <v>132</v>
      </c>
      <c r="H101">
        <f>MAX(Table1[[#This Row],[h]],Table1[[#This Row],[h8]],Table1[[#This Row],[h17]],Table1[[#This Row],[h26]])</f>
        <v>15.75</v>
      </c>
      <c r="I101">
        <f>MAX(Table1[[#This Row],[w]],Table1[[#This Row],[w9]],Table1[[#This Row],[w18]],Table1[[#This Row],[w27]])</f>
        <v>132</v>
      </c>
      <c r="J101" t="b">
        <f>AND(Table1[[#This Row],[address]]=Table1[[#This Row],[address7]],Table1[[#This Row],[address]]=Table1[[#This Row],[address16]],Table1[[#This Row],[address]]=Table1[[#This Row],[address25]])</f>
        <v>1</v>
      </c>
      <c r="M101" t="s">
        <v>41</v>
      </c>
      <c r="N101" t="s">
        <v>317</v>
      </c>
      <c r="O101" t="s">
        <v>135</v>
      </c>
      <c r="P101">
        <v>15</v>
      </c>
      <c r="Q101">
        <v>132</v>
      </c>
      <c r="W101" t="s">
        <v>42</v>
      </c>
      <c r="X101" t="s">
        <v>318</v>
      </c>
      <c r="Y101" t="s">
        <v>135</v>
      </c>
      <c r="Z101">
        <v>15.75</v>
      </c>
      <c r="AA101">
        <v>132</v>
      </c>
      <c r="AG101" t="s">
        <v>43</v>
      </c>
      <c r="AH101" t="s">
        <v>319</v>
      </c>
      <c r="AI101" t="s">
        <v>135</v>
      </c>
      <c r="AJ101">
        <v>15.75</v>
      </c>
      <c r="AK101">
        <v>132</v>
      </c>
    </row>
    <row r="102" spans="1:37" ht="15" customHeight="1">
      <c r="A102" t="str">
        <f>LEFT(Table1[[#This Row],[address]],3)&amp;(RIGHT(Table1[[#This Row],[address]],LEN(Table1[[#This Row],[address]])-3)+1)</f>
        <v>$A$10</v>
      </c>
      <c r="B102">
        <f>IF(Table1[[#This Row],[E]]&lt;&gt;"",1,"x")</f>
        <v>1</v>
      </c>
      <c r="C102" t="s">
        <v>40</v>
      </c>
      <c r="D102" t="s">
        <v>320</v>
      </c>
      <c r="E102" t="s">
        <v>136</v>
      </c>
      <c r="F102">
        <v>15.75</v>
      </c>
      <c r="G102">
        <v>132</v>
      </c>
      <c r="H102">
        <f>MAX(Table1[[#This Row],[h]],Table1[[#This Row],[h8]],Table1[[#This Row],[h17]],Table1[[#This Row],[h26]])</f>
        <v>15.75</v>
      </c>
      <c r="I102">
        <f>MAX(Table1[[#This Row],[w]],Table1[[#This Row],[w9]],Table1[[#This Row],[w18]],Table1[[#This Row],[w27]])</f>
        <v>132</v>
      </c>
      <c r="J102" t="b">
        <f>AND(Table1[[#This Row],[address]]=Table1[[#This Row],[address7]],Table1[[#This Row],[address]]=Table1[[#This Row],[address16]],Table1[[#This Row],[address]]=Table1[[#This Row],[address25]])</f>
        <v>1</v>
      </c>
      <c r="M102" t="s">
        <v>41</v>
      </c>
      <c r="N102" t="s">
        <v>321</v>
      </c>
      <c r="O102" t="s">
        <v>136</v>
      </c>
      <c r="P102">
        <v>15</v>
      </c>
      <c r="Q102">
        <v>132</v>
      </c>
      <c r="W102" t="s">
        <v>42</v>
      </c>
      <c r="X102" t="s">
        <v>322</v>
      </c>
      <c r="Y102" t="s">
        <v>136</v>
      </c>
      <c r="Z102">
        <v>15.75</v>
      </c>
      <c r="AA102">
        <v>132</v>
      </c>
      <c r="AG102" t="s">
        <v>43</v>
      </c>
      <c r="AH102" t="s">
        <v>323</v>
      </c>
      <c r="AI102" t="s">
        <v>136</v>
      </c>
      <c r="AJ102">
        <v>15.75</v>
      </c>
      <c r="AK102">
        <v>132</v>
      </c>
    </row>
    <row r="103" spans="1:37" ht="15" customHeight="1">
      <c r="A103" t="str">
        <f>LEFT(Table1[[#This Row],[address]],3)&amp;(RIGHT(Table1[[#This Row],[address]],LEN(Table1[[#This Row],[address]])-3)+1)</f>
        <v>$A$11</v>
      </c>
      <c r="B103">
        <f>IF(Table1[[#This Row],[E]]&lt;&gt;"",1,"x")</f>
        <v>1</v>
      </c>
      <c r="C103" t="s">
        <v>40</v>
      </c>
      <c r="D103" t="s">
        <v>324</v>
      </c>
      <c r="E103" t="s">
        <v>137</v>
      </c>
      <c r="F103">
        <v>15.75</v>
      </c>
      <c r="G103">
        <v>132</v>
      </c>
      <c r="H103">
        <f>MAX(Table1[[#This Row],[h]],Table1[[#This Row],[h8]],Table1[[#This Row],[h17]],Table1[[#This Row],[h26]])</f>
        <v>15.75</v>
      </c>
      <c r="I103">
        <f>MAX(Table1[[#This Row],[w]],Table1[[#This Row],[w9]],Table1[[#This Row],[w18]],Table1[[#This Row],[w27]])</f>
        <v>132</v>
      </c>
      <c r="J103" t="b">
        <f>AND(Table1[[#This Row],[address]]=Table1[[#This Row],[address7]],Table1[[#This Row],[address]]=Table1[[#This Row],[address16]],Table1[[#This Row],[address]]=Table1[[#This Row],[address25]])</f>
        <v>1</v>
      </c>
      <c r="M103" t="s">
        <v>41</v>
      </c>
      <c r="N103" t="s">
        <v>325</v>
      </c>
      <c r="O103" t="s">
        <v>137</v>
      </c>
      <c r="P103">
        <v>15</v>
      </c>
      <c r="Q103">
        <v>132</v>
      </c>
      <c r="W103" t="s">
        <v>42</v>
      </c>
      <c r="X103" t="s">
        <v>326</v>
      </c>
      <c r="Y103" t="s">
        <v>137</v>
      </c>
      <c r="Z103">
        <v>15.75</v>
      </c>
      <c r="AA103">
        <v>132</v>
      </c>
      <c r="AG103" t="s">
        <v>43</v>
      </c>
      <c r="AH103" t="s">
        <v>327</v>
      </c>
      <c r="AI103" t="s">
        <v>137</v>
      </c>
      <c r="AJ103">
        <v>15.75</v>
      </c>
      <c r="AK103">
        <v>132</v>
      </c>
    </row>
    <row r="104" spans="1:37" ht="15" customHeight="1">
      <c r="A104" t="str">
        <f>LEFT(Table1[[#This Row],[address]],3)&amp;(RIGHT(Table1[[#This Row],[address]],LEN(Table1[[#This Row],[address]])-3)+1)</f>
        <v>$A$12</v>
      </c>
      <c r="B104">
        <f>IF(Table1[[#This Row],[E]]&lt;&gt;"",1,"x")</f>
        <v>1</v>
      </c>
      <c r="C104" t="s">
        <v>40</v>
      </c>
      <c r="D104" t="s">
        <v>328</v>
      </c>
      <c r="E104" t="s">
        <v>138</v>
      </c>
      <c r="F104">
        <v>15.75</v>
      </c>
      <c r="G104">
        <v>132</v>
      </c>
      <c r="H104">
        <f>MAX(Table1[[#This Row],[h]],Table1[[#This Row],[h8]],Table1[[#This Row],[h17]],Table1[[#This Row],[h26]])</f>
        <v>15.75</v>
      </c>
      <c r="I104">
        <f>MAX(Table1[[#This Row],[w]],Table1[[#This Row],[w9]],Table1[[#This Row],[w18]],Table1[[#This Row],[w27]])</f>
        <v>132</v>
      </c>
      <c r="J104" t="b">
        <f>AND(Table1[[#This Row],[address]]=Table1[[#This Row],[address7]],Table1[[#This Row],[address]]=Table1[[#This Row],[address16]],Table1[[#This Row],[address]]=Table1[[#This Row],[address25]])</f>
        <v>1</v>
      </c>
      <c r="M104" t="s">
        <v>41</v>
      </c>
      <c r="N104" t="s">
        <v>329</v>
      </c>
      <c r="O104" t="s">
        <v>138</v>
      </c>
      <c r="P104">
        <v>15</v>
      </c>
      <c r="Q104">
        <v>132</v>
      </c>
      <c r="W104" t="s">
        <v>42</v>
      </c>
      <c r="X104" t="s">
        <v>330</v>
      </c>
      <c r="Y104" t="s">
        <v>138</v>
      </c>
      <c r="Z104">
        <v>15.75</v>
      </c>
      <c r="AA104">
        <v>132</v>
      </c>
      <c r="AG104" t="s">
        <v>43</v>
      </c>
      <c r="AH104" t="s">
        <v>331</v>
      </c>
      <c r="AI104" t="s">
        <v>138</v>
      </c>
      <c r="AJ104">
        <v>15</v>
      </c>
      <c r="AK104">
        <v>132</v>
      </c>
    </row>
    <row r="105" spans="1:37" ht="15" customHeight="1">
      <c r="A105" t="str">
        <f>LEFT(Table1[[#This Row],[address]],3)&amp;(RIGHT(Table1[[#This Row],[address]],LEN(Table1[[#This Row],[address]])-3)+1)</f>
        <v>$A$13</v>
      </c>
      <c r="B105">
        <f>IF(Table1[[#This Row],[E]]&lt;&gt;"",1,"x")</f>
        <v>1</v>
      </c>
      <c r="C105" t="s">
        <v>40</v>
      </c>
      <c r="D105" s="4" t="s">
        <v>332</v>
      </c>
      <c r="E105" t="s">
        <v>139</v>
      </c>
      <c r="F105">
        <v>15.75</v>
      </c>
      <c r="G105">
        <v>132</v>
      </c>
      <c r="H105">
        <f>MAX(Table1[[#This Row],[h]],Table1[[#This Row],[h8]],Table1[[#This Row],[h17]],Table1[[#This Row],[h26]])</f>
        <v>15.75</v>
      </c>
      <c r="I105">
        <f>MAX(Table1[[#This Row],[w]],Table1[[#This Row],[w9]],Table1[[#This Row],[w18]],Table1[[#This Row],[w27]])</f>
        <v>132</v>
      </c>
      <c r="J105" t="b">
        <f>AND(Table1[[#This Row],[address]]=Table1[[#This Row],[address7]],Table1[[#This Row],[address]]=Table1[[#This Row],[address16]],Table1[[#This Row],[address]]=Table1[[#This Row],[address25]])</f>
        <v>1</v>
      </c>
      <c r="M105" t="s">
        <v>41</v>
      </c>
      <c r="N105" t="s">
        <v>333</v>
      </c>
      <c r="O105" t="s">
        <v>139</v>
      </c>
      <c r="P105">
        <v>14.25</v>
      </c>
      <c r="Q105">
        <v>132</v>
      </c>
      <c r="W105" t="s">
        <v>42</v>
      </c>
      <c r="X105" t="s">
        <v>334</v>
      </c>
      <c r="Y105" t="s">
        <v>139</v>
      </c>
      <c r="Z105">
        <v>15.75</v>
      </c>
      <c r="AA105">
        <v>132</v>
      </c>
      <c r="AG105" t="s">
        <v>43</v>
      </c>
      <c r="AH105" t="s">
        <v>335</v>
      </c>
      <c r="AI105" t="s">
        <v>139</v>
      </c>
      <c r="AJ105">
        <v>15.75</v>
      </c>
      <c r="AK105">
        <v>132</v>
      </c>
    </row>
    <row r="106" spans="1:37" ht="15" customHeight="1">
      <c r="A106" t="str">
        <f>LEFT(Table1[[#This Row],[address]],3)&amp;(RIGHT(Table1[[#This Row],[address]],LEN(Table1[[#This Row],[address]])-3)+1)</f>
        <v>$A$14</v>
      </c>
      <c r="B106">
        <f>IF(Table1[[#This Row],[E]]&lt;&gt;"",1,"x")</f>
        <v>1</v>
      </c>
      <c r="C106" t="s">
        <v>40</v>
      </c>
      <c r="D106" s="4" t="s">
        <v>336</v>
      </c>
      <c r="E106" t="s">
        <v>140</v>
      </c>
      <c r="F106">
        <v>15.75</v>
      </c>
      <c r="G106">
        <v>132</v>
      </c>
      <c r="H106">
        <f>MAX(Table1[[#This Row],[h]],Table1[[#This Row],[h8]],Table1[[#This Row],[h17]],Table1[[#This Row],[h26]])</f>
        <v>15.75</v>
      </c>
      <c r="I106">
        <f>MAX(Table1[[#This Row],[w]],Table1[[#This Row],[w9]],Table1[[#This Row],[w18]],Table1[[#This Row],[w27]])</f>
        <v>132</v>
      </c>
      <c r="J106" t="b">
        <f>AND(Table1[[#This Row],[address]]=Table1[[#This Row],[address7]],Table1[[#This Row],[address]]=Table1[[#This Row],[address16]],Table1[[#This Row],[address]]=Table1[[#This Row],[address25]])</f>
        <v>1</v>
      </c>
      <c r="M106" t="s">
        <v>41</v>
      </c>
      <c r="N106" t="s">
        <v>337</v>
      </c>
      <c r="O106" t="s">
        <v>140</v>
      </c>
      <c r="P106">
        <v>15.75</v>
      </c>
      <c r="Q106">
        <v>132</v>
      </c>
      <c r="W106" t="s">
        <v>42</v>
      </c>
      <c r="X106" t="s">
        <v>338</v>
      </c>
      <c r="Y106" t="s">
        <v>140</v>
      </c>
      <c r="Z106">
        <v>15.75</v>
      </c>
      <c r="AA106">
        <v>132</v>
      </c>
      <c r="AG106" t="s">
        <v>43</v>
      </c>
      <c r="AH106" t="s">
        <v>339</v>
      </c>
      <c r="AI106" t="s">
        <v>140</v>
      </c>
      <c r="AJ106">
        <v>15.75</v>
      </c>
      <c r="AK106">
        <v>132</v>
      </c>
    </row>
    <row r="107" spans="1:37" ht="15" customHeight="1">
      <c r="A107" t="str">
        <f>LEFT(Table1[[#This Row],[address]],3)&amp;(RIGHT(Table1[[#This Row],[address]],LEN(Table1[[#This Row],[address]])-3)+1)</f>
        <v>$A$15</v>
      </c>
      <c r="B107" t="str">
        <f>IF(Table1[[#This Row],[E]]&lt;&gt;"",1,"x")</f>
        <v>x</v>
      </c>
      <c r="C107" t="s">
        <v>40</v>
      </c>
      <c r="D107" s="4"/>
      <c r="E107" t="s">
        <v>142</v>
      </c>
      <c r="F107">
        <v>15</v>
      </c>
      <c r="G107">
        <v>132</v>
      </c>
      <c r="H107">
        <f>MAX(Table1[[#This Row],[h]],Table1[[#This Row],[h8]],Table1[[#This Row],[h17]],Table1[[#This Row],[h26]])</f>
        <v>15.75</v>
      </c>
      <c r="I107">
        <f>MAX(Table1[[#This Row],[w]],Table1[[#This Row],[w9]],Table1[[#This Row],[w18]],Table1[[#This Row],[w27]])</f>
        <v>132</v>
      </c>
      <c r="J107" t="b">
        <f>AND(Table1[[#This Row],[address]]=Table1[[#This Row],[address7]],Table1[[#This Row],[address]]=Table1[[#This Row],[address16]],Table1[[#This Row],[address]]=Table1[[#This Row],[address25]])</f>
        <v>1</v>
      </c>
      <c r="M107" t="s">
        <v>41</v>
      </c>
      <c r="O107" t="s">
        <v>142</v>
      </c>
      <c r="P107">
        <v>15.75</v>
      </c>
      <c r="Q107">
        <v>132</v>
      </c>
      <c r="W107" t="s">
        <v>42</v>
      </c>
      <c r="Y107" t="s">
        <v>142</v>
      </c>
      <c r="Z107">
        <v>15</v>
      </c>
      <c r="AA107">
        <v>132</v>
      </c>
      <c r="AG107" t="s">
        <v>43</v>
      </c>
      <c r="AI107" t="s">
        <v>142</v>
      </c>
      <c r="AJ107">
        <v>15</v>
      </c>
      <c r="AK107">
        <v>132</v>
      </c>
    </row>
    <row r="108" spans="1:37" ht="15" customHeight="1">
      <c r="A108" t="str">
        <f>LEFT(Table1[[#This Row],[address]],3)&amp;(RIGHT(Table1[[#This Row],[address]],LEN(Table1[[#This Row],[address]])-3)+1)</f>
        <v>$A$16</v>
      </c>
      <c r="B108" t="str">
        <f>IF(Table1[[#This Row],[E]]&lt;&gt;"",1,"x")</f>
        <v>x</v>
      </c>
      <c r="C108" t="s">
        <v>40</v>
      </c>
      <c r="D108" s="4"/>
      <c r="E108" t="s">
        <v>147</v>
      </c>
      <c r="F108">
        <v>15</v>
      </c>
      <c r="G108">
        <v>132</v>
      </c>
      <c r="H108">
        <f>MAX(Table1[[#This Row],[h]],Table1[[#This Row],[h8]],Table1[[#This Row],[h17]],Table1[[#This Row],[h26]])</f>
        <v>15</v>
      </c>
      <c r="I108">
        <f>MAX(Table1[[#This Row],[w]],Table1[[#This Row],[w9]],Table1[[#This Row],[w18]],Table1[[#This Row],[w27]])</f>
        <v>132</v>
      </c>
      <c r="J108" t="b">
        <f>AND(Table1[[#This Row],[address]]=Table1[[#This Row],[address7]],Table1[[#This Row],[address]]=Table1[[#This Row],[address16]],Table1[[#This Row],[address]]=Table1[[#This Row],[address25]])</f>
        <v>1</v>
      </c>
      <c r="M108" t="s">
        <v>41</v>
      </c>
      <c r="O108" t="s">
        <v>147</v>
      </c>
      <c r="P108">
        <v>15</v>
      </c>
      <c r="Q108">
        <v>132</v>
      </c>
      <c r="W108" t="s">
        <v>42</v>
      </c>
      <c r="Y108" t="s">
        <v>147</v>
      </c>
      <c r="Z108">
        <v>15</v>
      </c>
      <c r="AA108">
        <v>132</v>
      </c>
      <c r="AG108" t="s">
        <v>43</v>
      </c>
      <c r="AI108" t="s">
        <v>147</v>
      </c>
      <c r="AJ108">
        <v>15</v>
      </c>
      <c r="AK108">
        <v>132</v>
      </c>
    </row>
    <row r="109" spans="1:37" ht="15" customHeight="1">
      <c r="A109" t="str">
        <f>LEFT(Table1[[#This Row],[address]],3)&amp;(RIGHT(Table1[[#This Row],[address]],LEN(Table1[[#This Row],[address]])-3)+1)</f>
        <v>$A$17</v>
      </c>
      <c r="B109" t="str">
        <f>IF(Table1[[#This Row],[E]]&lt;&gt;"",1,"x")</f>
        <v>x</v>
      </c>
      <c r="C109" t="s">
        <v>40</v>
      </c>
      <c r="E109" t="s">
        <v>151</v>
      </c>
      <c r="F109">
        <v>15</v>
      </c>
      <c r="G109">
        <v>132</v>
      </c>
      <c r="H109">
        <f>MAX(Table1[[#This Row],[h]],Table1[[#This Row],[h8]],Table1[[#This Row],[h17]],Table1[[#This Row],[h26]])</f>
        <v>15</v>
      </c>
      <c r="I109">
        <f>MAX(Table1[[#This Row],[w]],Table1[[#This Row],[w9]],Table1[[#This Row],[w18]],Table1[[#This Row],[w27]])</f>
        <v>132</v>
      </c>
      <c r="J109" t="b">
        <f>AND(Table1[[#This Row],[address]]=Table1[[#This Row],[address7]],Table1[[#This Row],[address]]=Table1[[#This Row],[address16]],Table1[[#This Row],[address]]=Table1[[#This Row],[address25]])</f>
        <v>1</v>
      </c>
      <c r="M109" t="s">
        <v>41</v>
      </c>
      <c r="O109" t="s">
        <v>151</v>
      </c>
      <c r="P109">
        <v>15</v>
      </c>
      <c r="Q109">
        <v>132</v>
      </c>
      <c r="W109" t="s">
        <v>42</v>
      </c>
      <c r="Y109" t="s">
        <v>151</v>
      </c>
      <c r="Z109">
        <v>15</v>
      </c>
      <c r="AA109">
        <v>132</v>
      </c>
      <c r="AG109" t="s">
        <v>43</v>
      </c>
      <c r="AI109" t="s">
        <v>151</v>
      </c>
      <c r="AJ109">
        <v>15</v>
      </c>
      <c r="AK109">
        <v>132</v>
      </c>
    </row>
    <row r="110" spans="1:37" ht="15" customHeight="1">
      <c r="A110" t="str">
        <f>LEFT(Table1[[#This Row],[address]],3)&amp;(RIGHT(Table1[[#This Row],[address]],LEN(Table1[[#This Row],[address]])-3)+1)</f>
        <v>$A$18</v>
      </c>
      <c r="B110" t="str">
        <f>IF(Table1[[#This Row],[E]]&lt;&gt;"",1,"x")</f>
        <v>x</v>
      </c>
      <c r="C110" t="s">
        <v>40</v>
      </c>
      <c r="E110" t="s">
        <v>153</v>
      </c>
      <c r="F110">
        <v>15</v>
      </c>
      <c r="G110">
        <v>132</v>
      </c>
      <c r="H110">
        <f>MAX(Table1[[#This Row],[h]],Table1[[#This Row],[h8]],Table1[[#This Row],[h17]],Table1[[#This Row],[h26]])</f>
        <v>15</v>
      </c>
      <c r="I110">
        <f>MAX(Table1[[#This Row],[w]],Table1[[#This Row],[w9]],Table1[[#This Row],[w18]],Table1[[#This Row],[w27]])</f>
        <v>132</v>
      </c>
      <c r="J110" t="b">
        <f>AND(Table1[[#This Row],[address]]=Table1[[#This Row],[address7]],Table1[[#This Row],[address]]=Table1[[#This Row],[address16]],Table1[[#This Row],[address]]=Table1[[#This Row],[address25]])</f>
        <v>1</v>
      </c>
      <c r="M110" t="s">
        <v>41</v>
      </c>
      <c r="O110" t="s">
        <v>153</v>
      </c>
      <c r="P110">
        <v>15</v>
      </c>
      <c r="Q110">
        <v>132</v>
      </c>
      <c r="W110" t="s">
        <v>42</v>
      </c>
      <c r="Y110" t="s">
        <v>153</v>
      </c>
      <c r="Z110">
        <v>15</v>
      </c>
      <c r="AA110">
        <v>132</v>
      </c>
      <c r="AG110" t="s">
        <v>43</v>
      </c>
      <c r="AI110" t="s">
        <v>153</v>
      </c>
      <c r="AJ110">
        <v>15</v>
      </c>
      <c r="AK110">
        <v>132</v>
      </c>
    </row>
    <row r="111" spans="1:37" ht="15" customHeight="1">
      <c r="A111" t="str">
        <f>LEFT(Table1[[#This Row],[address]],3)&amp;(RIGHT(Table1[[#This Row],[address]],LEN(Table1[[#This Row],[address]])-3)+1)</f>
        <v>$A$19</v>
      </c>
      <c r="B111" t="str">
        <f>IF(Table1[[#This Row],[E]]&lt;&gt;"",1,"x")</f>
        <v>x</v>
      </c>
      <c r="C111" t="s">
        <v>40</v>
      </c>
      <c r="E111" t="s">
        <v>156</v>
      </c>
      <c r="F111">
        <v>15</v>
      </c>
      <c r="G111">
        <v>132</v>
      </c>
      <c r="H111">
        <f>MAX(Table1[[#This Row],[h]],Table1[[#This Row],[h8]],Table1[[#This Row],[h17]],Table1[[#This Row],[h26]])</f>
        <v>15</v>
      </c>
      <c r="I111">
        <f>MAX(Table1[[#This Row],[w]],Table1[[#This Row],[w9]],Table1[[#This Row],[w18]],Table1[[#This Row],[w27]])</f>
        <v>132</v>
      </c>
      <c r="J111" t="b">
        <f>AND(Table1[[#This Row],[address]]=Table1[[#This Row],[address7]],Table1[[#This Row],[address]]=Table1[[#This Row],[address16]],Table1[[#This Row],[address]]=Table1[[#This Row],[address25]])</f>
        <v>1</v>
      </c>
      <c r="M111" t="s">
        <v>41</v>
      </c>
      <c r="O111" t="s">
        <v>156</v>
      </c>
      <c r="P111">
        <v>15</v>
      </c>
      <c r="Q111">
        <v>132</v>
      </c>
      <c r="W111" t="s">
        <v>42</v>
      </c>
      <c r="Y111" t="s">
        <v>156</v>
      </c>
      <c r="Z111">
        <v>15</v>
      </c>
      <c r="AA111">
        <v>132</v>
      </c>
      <c r="AG111" t="s">
        <v>43</v>
      </c>
      <c r="AI111" t="s">
        <v>156</v>
      </c>
      <c r="AJ111">
        <v>15</v>
      </c>
      <c r="AK111">
        <v>132</v>
      </c>
    </row>
    <row r="112" spans="1:37" ht="15" customHeight="1">
      <c r="A112" t="str">
        <f>LEFT(Table1[[#This Row],[address]],3)&amp;(RIGHT(Table1[[#This Row],[address]],LEN(Table1[[#This Row],[address]])-3)+1)</f>
        <v>$A$20</v>
      </c>
      <c r="B112" t="str">
        <f>IF(Table1[[#This Row],[E]]&lt;&gt;"",1,"x")</f>
        <v>x</v>
      </c>
      <c r="C112" t="s">
        <v>40</v>
      </c>
      <c r="E112" t="s">
        <v>157</v>
      </c>
      <c r="F112">
        <v>15</v>
      </c>
      <c r="G112">
        <v>132</v>
      </c>
      <c r="H112">
        <f>MAX(Table1[[#This Row],[h]],Table1[[#This Row],[h8]],Table1[[#This Row],[h17]],Table1[[#This Row],[h26]])</f>
        <v>15</v>
      </c>
      <c r="I112">
        <f>MAX(Table1[[#This Row],[w]],Table1[[#This Row],[w9]],Table1[[#This Row],[w18]],Table1[[#This Row],[w27]])</f>
        <v>132</v>
      </c>
      <c r="J112" t="b">
        <f>AND(Table1[[#This Row],[address]]=Table1[[#This Row],[address7]],Table1[[#This Row],[address]]=Table1[[#This Row],[address16]],Table1[[#This Row],[address]]=Table1[[#This Row],[address25]])</f>
        <v>1</v>
      </c>
      <c r="M112" t="s">
        <v>41</v>
      </c>
      <c r="O112" t="s">
        <v>157</v>
      </c>
      <c r="P112">
        <v>15</v>
      </c>
      <c r="Q112">
        <v>132</v>
      </c>
      <c r="W112" t="s">
        <v>42</v>
      </c>
      <c r="Y112" t="s">
        <v>157</v>
      </c>
      <c r="Z112">
        <v>15</v>
      </c>
      <c r="AA112">
        <v>132</v>
      </c>
      <c r="AG112" t="s">
        <v>43</v>
      </c>
      <c r="AI112" t="s">
        <v>157</v>
      </c>
      <c r="AJ112">
        <v>15</v>
      </c>
      <c r="AK112">
        <v>132</v>
      </c>
    </row>
    <row r="113" spans="1:37" ht="15" customHeight="1">
      <c r="A113" t="str">
        <f>LEFT(Table1[[#This Row],[address]],3)&amp;(RIGHT(Table1[[#This Row],[address]],LEN(Table1[[#This Row],[address]])-3)+1)</f>
        <v>$A$21</v>
      </c>
      <c r="B113" t="str">
        <f>IF(Table1[[#This Row],[E]]&lt;&gt;"",1,"x")</f>
        <v>x</v>
      </c>
      <c r="C113" t="s">
        <v>40</v>
      </c>
      <c r="E113" t="s">
        <v>158</v>
      </c>
      <c r="F113">
        <v>15</v>
      </c>
      <c r="G113">
        <v>132</v>
      </c>
      <c r="H113">
        <f>MAX(Table1[[#This Row],[h]],Table1[[#This Row],[h8]],Table1[[#This Row],[h17]],Table1[[#This Row],[h26]])</f>
        <v>15</v>
      </c>
      <c r="I113">
        <f>MAX(Table1[[#This Row],[w]],Table1[[#This Row],[w9]],Table1[[#This Row],[w18]],Table1[[#This Row],[w27]])</f>
        <v>132</v>
      </c>
      <c r="J113" t="b">
        <f>AND(Table1[[#This Row],[address]]=Table1[[#This Row],[address7]],Table1[[#This Row],[address]]=Table1[[#This Row],[address16]],Table1[[#This Row],[address]]=Table1[[#This Row],[address25]])</f>
        <v>1</v>
      </c>
      <c r="M113" t="s">
        <v>41</v>
      </c>
      <c r="O113" t="s">
        <v>158</v>
      </c>
      <c r="P113">
        <v>15</v>
      </c>
      <c r="Q113">
        <v>132</v>
      </c>
      <c r="W113" t="s">
        <v>42</v>
      </c>
      <c r="Y113" t="s">
        <v>158</v>
      </c>
      <c r="Z113">
        <v>15</v>
      </c>
      <c r="AA113">
        <v>132</v>
      </c>
      <c r="AG113" t="s">
        <v>43</v>
      </c>
      <c r="AI113" t="s">
        <v>158</v>
      </c>
      <c r="AJ113">
        <v>15</v>
      </c>
      <c r="AK113">
        <v>132</v>
      </c>
    </row>
    <row r="114" spans="1:37" ht="15" customHeight="1">
      <c r="A114" t="str">
        <f>LEFT(Table1[[#This Row],[address]],3)&amp;(RIGHT(Table1[[#This Row],[address]],LEN(Table1[[#This Row],[address]])-3)+1)</f>
        <v>$A$22</v>
      </c>
      <c r="B114" t="str">
        <f>IF(Table1[[#This Row],[E]]&lt;&gt;"",1,"x")</f>
        <v>x</v>
      </c>
      <c r="C114" t="s">
        <v>40</v>
      </c>
      <c r="E114" t="s">
        <v>159</v>
      </c>
      <c r="F114">
        <v>15</v>
      </c>
      <c r="G114">
        <v>132</v>
      </c>
      <c r="H114">
        <f>MAX(Table1[[#This Row],[h]],Table1[[#This Row],[h8]],Table1[[#This Row],[h17]],Table1[[#This Row],[h26]])</f>
        <v>15</v>
      </c>
      <c r="I114">
        <f>MAX(Table1[[#This Row],[w]],Table1[[#This Row],[w9]],Table1[[#This Row],[w18]],Table1[[#This Row],[w27]])</f>
        <v>132</v>
      </c>
      <c r="J114" t="b">
        <f>AND(Table1[[#This Row],[address]]=Table1[[#This Row],[address7]],Table1[[#This Row],[address]]=Table1[[#This Row],[address16]],Table1[[#This Row],[address]]=Table1[[#This Row],[address25]])</f>
        <v>1</v>
      </c>
      <c r="M114" t="s">
        <v>41</v>
      </c>
      <c r="O114" t="s">
        <v>159</v>
      </c>
      <c r="P114">
        <v>15</v>
      </c>
      <c r="Q114">
        <v>132</v>
      </c>
      <c r="W114" t="s">
        <v>42</v>
      </c>
      <c r="Y114" t="s">
        <v>159</v>
      </c>
      <c r="Z114">
        <v>15</v>
      </c>
      <c r="AA114">
        <v>132</v>
      </c>
      <c r="AG114" t="s">
        <v>43</v>
      </c>
      <c r="AI114" t="s">
        <v>159</v>
      </c>
      <c r="AJ114">
        <v>15</v>
      </c>
      <c r="AK114">
        <v>132</v>
      </c>
    </row>
    <row r="115" spans="1:37" ht="15" customHeight="1">
      <c r="A115" t="str">
        <f>LEFT(Table1[[#This Row],[address]],3)&amp;(RIGHT(Table1[[#This Row],[address]],LEN(Table1[[#This Row],[address]])-3)+1)</f>
        <v>$A$23</v>
      </c>
      <c r="B115" t="str">
        <f>IF(Table1[[#This Row],[E]]&lt;&gt;"",1,"x")</f>
        <v>x</v>
      </c>
      <c r="C115" t="s">
        <v>40</v>
      </c>
      <c r="E115" t="s">
        <v>160</v>
      </c>
      <c r="F115">
        <v>15</v>
      </c>
      <c r="G115">
        <v>132</v>
      </c>
      <c r="H115">
        <f>MAX(Table1[[#This Row],[h]],Table1[[#This Row],[h8]],Table1[[#This Row],[h17]],Table1[[#This Row],[h26]])</f>
        <v>15</v>
      </c>
      <c r="I115">
        <f>MAX(Table1[[#This Row],[w]],Table1[[#This Row],[w9]],Table1[[#This Row],[w18]],Table1[[#This Row],[w27]])</f>
        <v>132</v>
      </c>
      <c r="J115" t="b">
        <f>AND(Table1[[#This Row],[address]]=Table1[[#This Row],[address7]],Table1[[#This Row],[address]]=Table1[[#This Row],[address16]],Table1[[#This Row],[address]]=Table1[[#This Row],[address25]])</f>
        <v>1</v>
      </c>
      <c r="M115" t="s">
        <v>41</v>
      </c>
      <c r="O115" t="s">
        <v>160</v>
      </c>
      <c r="P115">
        <v>15</v>
      </c>
      <c r="Q115">
        <v>132</v>
      </c>
      <c r="W115" t="s">
        <v>42</v>
      </c>
      <c r="Y115" t="s">
        <v>160</v>
      </c>
      <c r="Z115">
        <v>15</v>
      </c>
      <c r="AA115">
        <v>132</v>
      </c>
      <c r="AG115" t="s">
        <v>43</v>
      </c>
      <c r="AI115" t="s">
        <v>160</v>
      </c>
      <c r="AJ115">
        <v>15</v>
      </c>
      <c r="AK115">
        <v>132</v>
      </c>
    </row>
    <row r="116" spans="1:37" ht="15" customHeight="1">
      <c r="A116" t="str">
        <f>LEFT(Table1[[#This Row],[address]],3)&amp;(RIGHT(Table1[[#This Row],[address]],LEN(Table1[[#This Row],[address]])-3)+1)</f>
        <v>$A$24</v>
      </c>
      <c r="B116" t="str">
        <f>IF(Table1[[#This Row],[E]]&lt;&gt;"",1,"x")</f>
        <v>x</v>
      </c>
      <c r="C116" t="s">
        <v>40</v>
      </c>
      <c r="E116" t="s">
        <v>162</v>
      </c>
      <c r="F116">
        <v>15</v>
      </c>
      <c r="G116">
        <v>132</v>
      </c>
      <c r="H116">
        <f>MAX(Table1[[#This Row],[h]],Table1[[#This Row],[h8]],Table1[[#This Row],[h17]],Table1[[#This Row],[h26]])</f>
        <v>15</v>
      </c>
      <c r="I116">
        <f>MAX(Table1[[#This Row],[w]],Table1[[#This Row],[w9]],Table1[[#This Row],[w18]],Table1[[#This Row],[w27]])</f>
        <v>132</v>
      </c>
      <c r="J116" t="b">
        <f>AND(Table1[[#This Row],[address]]=Table1[[#This Row],[address7]],Table1[[#This Row],[address]]=Table1[[#This Row],[address16]],Table1[[#This Row],[address]]=Table1[[#This Row],[address25]])</f>
        <v>1</v>
      </c>
      <c r="M116" t="s">
        <v>41</v>
      </c>
      <c r="O116" t="s">
        <v>162</v>
      </c>
      <c r="P116">
        <v>15</v>
      </c>
      <c r="Q116">
        <v>132</v>
      </c>
      <c r="W116" t="s">
        <v>42</v>
      </c>
      <c r="Y116" t="s">
        <v>162</v>
      </c>
      <c r="Z116">
        <v>15</v>
      </c>
      <c r="AA116">
        <v>132</v>
      </c>
      <c r="AG116" t="s">
        <v>43</v>
      </c>
      <c r="AI116" t="s">
        <v>162</v>
      </c>
      <c r="AJ116">
        <v>15</v>
      </c>
      <c r="AK116">
        <v>132</v>
      </c>
    </row>
    <row r="117" spans="1:37" ht="15" customHeight="1">
      <c r="A117" t="str">
        <f>LEFT(Table1[[#This Row],[address]],3)&amp;(RIGHT(Table1[[#This Row],[address]],LEN(Table1[[#This Row],[address]])-3)+1)</f>
        <v>$A$25</v>
      </c>
      <c r="B117" t="str">
        <f>IF(Table1[[#This Row],[E]]&lt;&gt;"",1,"x")</f>
        <v>x</v>
      </c>
      <c r="C117" t="s">
        <v>40</v>
      </c>
      <c r="E117" t="s">
        <v>166</v>
      </c>
      <c r="F117">
        <v>15</v>
      </c>
      <c r="G117">
        <v>132</v>
      </c>
      <c r="H117">
        <f>MAX(Table1[[#This Row],[h]],Table1[[#This Row],[h8]],Table1[[#This Row],[h17]],Table1[[#This Row],[h26]])</f>
        <v>15</v>
      </c>
      <c r="I117">
        <f>MAX(Table1[[#This Row],[w]],Table1[[#This Row],[w9]],Table1[[#This Row],[w18]],Table1[[#This Row],[w27]])</f>
        <v>132</v>
      </c>
      <c r="J117" t="b">
        <f>AND(Table1[[#This Row],[address]]=Table1[[#This Row],[address7]],Table1[[#This Row],[address]]=Table1[[#This Row],[address16]],Table1[[#This Row],[address]]=Table1[[#This Row],[address25]])</f>
        <v>1</v>
      </c>
      <c r="M117" t="s">
        <v>41</v>
      </c>
      <c r="O117" t="s">
        <v>166</v>
      </c>
      <c r="P117">
        <v>15</v>
      </c>
      <c r="Q117">
        <v>132</v>
      </c>
      <c r="W117" t="s">
        <v>42</v>
      </c>
      <c r="Y117" t="s">
        <v>166</v>
      </c>
      <c r="Z117">
        <v>15</v>
      </c>
      <c r="AA117">
        <v>132</v>
      </c>
      <c r="AG117" t="s">
        <v>43</v>
      </c>
      <c r="AI117" t="s">
        <v>166</v>
      </c>
      <c r="AJ117">
        <v>15</v>
      </c>
      <c r="AK117">
        <v>132</v>
      </c>
    </row>
    <row r="118" spans="1:37" ht="15" customHeight="1">
      <c r="A118" t="str">
        <f>LEFT(Table1[[#This Row],[address]],3)&amp;(RIGHT(Table1[[#This Row],[address]],LEN(Table1[[#This Row],[address]])-3)+1)</f>
        <v>$A$26</v>
      </c>
      <c r="B118" t="str">
        <f>IF(Table1[[#This Row],[E]]&lt;&gt;"",1,"x")</f>
        <v>x</v>
      </c>
      <c r="C118" t="s">
        <v>40</v>
      </c>
      <c r="E118" t="s">
        <v>168</v>
      </c>
      <c r="F118">
        <v>15</v>
      </c>
      <c r="G118">
        <v>132</v>
      </c>
      <c r="H118">
        <f>MAX(Table1[[#This Row],[h]],Table1[[#This Row],[h8]],Table1[[#This Row],[h17]],Table1[[#This Row],[h26]])</f>
        <v>15</v>
      </c>
      <c r="I118">
        <f>MAX(Table1[[#This Row],[w]],Table1[[#This Row],[w9]],Table1[[#This Row],[w18]],Table1[[#This Row],[w27]])</f>
        <v>132</v>
      </c>
      <c r="J118" t="b">
        <f>AND(Table1[[#This Row],[address]]=Table1[[#This Row],[address7]],Table1[[#This Row],[address]]=Table1[[#This Row],[address16]],Table1[[#This Row],[address]]=Table1[[#This Row],[address25]])</f>
        <v>1</v>
      </c>
      <c r="M118" t="s">
        <v>41</v>
      </c>
      <c r="O118" t="s">
        <v>168</v>
      </c>
      <c r="P118">
        <v>15</v>
      </c>
      <c r="Q118">
        <v>132</v>
      </c>
      <c r="W118" t="s">
        <v>42</v>
      </c>
      <c r="Y118" t="s">
        <v>168</v>
      </c>
      <c r="Z118">
        <v>15</v>
      </c>
      <c r="AA118">
        <v>132</v>
      </c>
      <c r="AG118" t="s">
        <v>43</v>
      </c>
      <c r="AI118" t="s">
        <v>168</v>
      </c>
      <c r="AJ118">
        <v>15</v>
      </c>
      <c r="AK118">
        <v>132</v>
      </c>
    </row>
    <row r="119" spans="1:37" ht="15" customHeight="1">
      <c r="A119" t="str">
        <f>LEFT(Table1[[#This Row],[address]],3)&amp;(RIGHT(Table1[[#This Row],[address]],LEN(Table1[[#This Row],[address]])-3)+1)</f>
        <v>$A$27</v>
      </c>
      <c r="B119" t="str">
        <f>IF(Table1[[#This Row],[E]]&lt;&gt;"",1,"x")</f>
        <v>x</v>
      </c>
      <c r="C119" t="s">
        <v>40</v>
      </c>
      <c r="E119" t="s">
        <v>173</v>
      </c>
      <c r="F119">
        <v>15</v>
      </c>
      <c r="G119">
        <v>132</v>
      </c>
      <c r="H119">
        <f>MAX(Table1[[#This Row],[h]],Table1[[#This Row],[h8]],Table1[[#This Row],[h17]],Table1[[#This Row],[h26]])</f>
        <v>15</v>
      </c>
      <c r="I119">
        <f>MAX(Table1[[#This Row],[w]],Table1[[#This Row],[w9]],Table1[[#This Row],[w18]],Table1[[#This Row],[w27]])</f>
        <v>132</v>
      </c>
      <c r="J119" t="b">
        <f>AND(Table1[[#This Row],[address]]=Table1[[#This Row],[address7]],Table1[[#This Row],[address]]=Table1[[#This Row],[address16]],Table1[[#This Row],[address]]=Table1[[#This Row],[address25]])</f>
        <v>1</v>
      </c>
      <c r="M119" t="s">
        <v>41</v>
      </c>
      <c r="O119" t="s">
        <v>173</v>
      </c>
      <c r="P119">
        <v>15</v>
      </c>
      <c r="Q119">
        <v>132</v>
      </c>
      <c r="W119" t="s">
        <v>42</v>
      </c>
      <c r="Y119" t="s">
        <v>173</v>
      </c>
      <c r="Z119">
        <v>15</v>
      </c>
      <c r="AA119">
        <v>132</v>
      </c>
      <c r="AG119" t="s">
        <v>43</v>
      </c>
      <c r="AI119" t="s">
        <v>173</v>
      </c>
      <c r="AJ119">
        <v>15</v>
      </c>
      <c r="AK119">
        <v>132</v>
      </c>
    </row>
    <row r="120" spans="1:37" ht="15" customHeight="1">
      <c r="A120" t="str">
        <f>LEFT(Table1[[#This Row],[address]],3)&amp;(RIGHT(Table1[[#This Row],[address]],LEN(Table1[[#This Row],[address]])-3)+1)</f>
        <v>$A$28</v>
      </c>
      <c r="B120" t="str">
        <f>IF(Table1[[#This Row],[E]]&lt;&gt;"",1,"x")</f>
        <v>x</v>
      </c>
      <c r="C120" t="s">
        <v>40</v>
      </c>
      <c r="E120" t="s">
        <v>178</v>
      </c>
      <c r="F120">
        <v>15</v>
      </c>
      <c r="G120">
        <v>132</v>
      </c>
      <c r="H120">
        <f>MAX(Table1[[#This Row],[h]],Table1[[#This Row],[h8]],Table1[[#This Row],[h17]],Table1[[#This Row],[h26]])</f>
        <v>15</v>
      </c>
      <c r="I120">
        <f>MAX(Table1[[#This Row],[w]],Table1[[#This Row],[w9]],Table1[[#This Row],[w18]],Table1[[#This Row],[w27]])</f>
        <v>132</v>
      </c>
      <c r="J120" t="b">
        <f>AND(Table1[[#This Row],[address]]=Table1[[#This Row],[address7]],Table1[[#This Row],[address]]=Table1[[#This Row],[address16]],Table1[[#This Row],[address]]=Table1[[#This Row],[address25]])</f>
        <v>1</v>
      </c>
      <c r="M120" t="s">
        <v>41</v>
      </c>
      <c r="O120" t="s">
        <v>178</v>
      </c>
      <c r="P120">
        <v>15</v>
      </c>
      <c r="Q120">
        <v>132</v>
      </c>
      <c r="W120" t="s">
        <v>42</v>
      </c>
      <c r="Y120" t="s">
        <v>178</v>
      </c>
      <c r="Z120">
        <v>15</v>
      </c>
      <c r="AA120">
        <v>132</v>
      </c>
      <c r="AG120" t="s">
        <v>43</v>
      </c>
      <c r="AI120" t="s">
        <v>178</v>
      </c>
      <c r="AJ120">
        <v>15</v>
      </c>
      <c r="AK120">
        <v>132</v>
      </c>
    </row>
    <row r="121" spans="1:37" ht="15" customHeight="1">
      <c r="A121" t="str">
        <f>LEFT(Table1[[#This Row],[address]],3)&amp;(RIGHT(Table1[[#This Row],[address]],LEN(Table1[[#This Row],[address]])-3)+1)</f>
        <v>$A$29</v>
      </c>
      <c r="B121" t="str">
        <f>IF(Table1[[#This Row],[E]]&lt;&gt;"",1,"x")</f>
        <v>x</v>
      </c>
      <c r="C121" t="s">
        <v>40</v>
      </c>
      <c r="E121" t="s">
        <v>183</v>
      </c>
      <c r="F121">
        <v>15</v>
      </c>
      <c r="G121">
        <v>132</v>
      </c>
      <c r="H121">
        <f>MAX(Table1[[#This Row],[h]],Table1[[#This Row],[h8]],Table1[[#This Row],[h17]],Table1[[#This Row],[h26]])</f>
        <v>15</v>
      </c>
      <c r="I121">
        <f>MAX(Table1[[#This Row],[w]],Table1[[#This Row],[w9]],Table1[[#This Row],[w18]],Table1[[#This Row],[w27]])</f>
        <v>132</v>
      </c>
      <c r="J121" t="b">
        <f>AND(Table1[[#This Row],[address]]=Table1[[#This Row],[address7]],Table1[[#This Row],[address]]=Table1[[#This Row],[address16]],Table1[[#This Row],[address]]=Table1[[#This Row],[address25]])</f>
        <v>1</v>
      </c>
      <c r="M121" t="s">
        <v>41</v>
      </c>
      <c r="O121" t="s">
        <v>183</v>
      </c>
      <c r="P121">
        <v>15</v>
      </c>
      <c r="Q121">
        <v>132</v>
      </c>
      <c r="W121" t="s">
        <v>42</v>
      </c>
      <c r="Y121" t="s">
        <v>183</v>
      </c>
      <c r="Z121">
        <v>15</v>
      </c>
      <c r="AA121">
        <v>132</v>
      </c>
      <c r="AG121" t="s">
        <v>43</v>
      </c>
      <c r="AI121" t="s">
        <v>183</v>
      </c>
      <c r="AJ121">
        <v>15</v>
      </c>
      <c r="AK121">
        <v>132</v>
      </c>
    </row>
    <row r="122" spans="1:37" ht="15" customHeight="1">
      <c r="A122" t="str">
        <f>LEFT(Table1[[#This Row],[address]],3)&amp;(RIGHT(Table1[[#This Row],[address]],LEN(Table1[[#This Row],[address]])-3)+1)</f>
        <v>$A$30</v>
      </c>
      <c r="B122" t="str">
        <f>IF(Table1[[#This Row],[E]]&lt;&gt;"",1,"x")</f>
        <v>x</v>
      </c>
      <c r="C122" t="s">
        <v>40</v>
      </c>
      <c r="E122" t="s">
        <v>188</v>
      </c>
      <c r="F122">
        <v>15</v>
      </c>
      <c r="G122">
        <v>132</v>
      </c>
      <c r="H122">
        <f>MAX(Table1[[#This Row],[h]],Table1[[#This Row],[h8]],Table1[[#This Row],[h17]],Table1[[#This Row],[h26]])</f>
        <v>15</v>
      </c>
      <c r="I122">
        <f>MAX(Table1[[#This Row],[w]],Table1[[#This Row],[w9]],Table1[[#This Row],[w18]],Table1[[#This Row],[w27]])</f>
        <v>132</v>
      </c>
      <c r="J122" t="b">
        <f>AND(Table1[[#This Row],[address]]=Table1[[#This Row],[address7]],Table1[[#This Row],[address]]=Table1[[#This Row],[address16]],Table1[[#This Row],[address]]=Table1[[#This Row],[address25]])</f>
        <v>1</v>
      </c>
      <c r="M122" t="s">
        <v>41</v>
      </c>
      <c r="O122" t="s">
        <v>188</v>
      </c>
      <c r="P122">
        <v>15</v>
      </c>
      <c r="Q122">
        <v>132</v>
      </c>
      <c r="W122" t="s">
        <v>42</v>
      </c>
      <c r="Y122" t="s">
        <v>188</v>
      </c>
      <c r="Z122">
        <v>15</v>
      </c>
      <c r="AA122">
        <v>132</v>
      </c>
      <c r="AG122" t="s">
        <v>43</v>
      </c>
      <c r="AI122" t="s">
        <v>188</v>
      </c>
      <c r="AJ122">
        <v>15</v>
      </c>
      <c r="AK122">
        <v>132</v>
      </c>
    </row>
    <row r="123" spans="1:37" ht="15" customHeight="1">
      <c r="A123" t="str">
        <f>LEFT(Table1[[#This Row],[address]],3)&amp;(RIGHT(Table1[[#This Row],[address]],LEN(Table1[[#This Row],[address]])-3)+1)</f>
        <v>$A$31</v>
      </c>
      <c r="B123" t="str">
        <f>IF(Table1[[#This Row],[E]]&lt;&gt;"",1,"x")</f>
        <v>x</v>
      </c>
      <c r="C123" t="s">
        <v>40</v>
      </c>
      <c r="E123" t="s">
        <v>193</v>
      </c>
      <c r="F123">
        <v>15</v>
      </c>
      <c r="G123">
        <v>132</v>
      </c>
      <c r="H123">
        <f>MAX(Table1[[#This Row],[h]],Table1[[#This Row],[h8]],Table1[[#This Row],[h17]],Table1[[#This Row],[h26]])</f>
        <v>15</v>
      </c>
      <c r="I123">
        <f>MAX(Table1[[#This Row],[w]],Table1[[#This Row],[w9]],Table1[[#This Row],[w18]],Table1[[#This Row],[w27]])</f>
        <v>132</v>
      </c>
      <c r="J123" t="b">
        <f>AND(Table1[[#This Row],[address]]=Table1[[#This Row],[address7]],Table1[[#This Row],[address]]=Table1[[#This Row],[address16]],Table1[[#This Row],[address]]=Table1[[#This Row],[address25]])</f>
        <v>1</v>
      </c>
      <c r="M123" t="s">
        <v>41</v>
      </c>
      <c r="O123" t="s">
        <v>193</v>
      </c>
      <c r="P123">
        <v>15</v>
      </c>
      <c r="Q123">
        <v>132</v>
      </c>
      <c r="W123" t="s">
        <v>42</v>
      </c>
      <c r="Y123" t="s">
        <v>193</v>
      </c>
      <c r="Z123">
        <v>15</v>
      </c>
      <c r="AA123">
        <v>132</v>
      </c>
      <c r="AG123" t="s">
        <v>43</v>
      </c>
      <c r="AI123" t="s">
        <v>193</v>
      </c>
      <c r="AJ123">
        <v>15</v>
      </c>
      <c r="AK123">
        <v>132</v>
      </c>
    </row>
    <row r="124" spans="1:37" ht="15" customHeight="1">
      <c r="A124" t="str">
        <f>LEFT(Table1[[#This Row],[address]],3)&amp;(RIGHT(Table1[[#This Row],[address]],LEN(Table1[[#This Row],[address]])-3)+1)</f>
        <v>$B$2</v>
      </c>
      <c r="B124" t="str">
        <f>IF(Table1[[#This Row],[E]]&lt;&gt;"",1,"x")</f>
        <v>x</v>
      </c>
      <c r="C124" t="s">
        <v>40</v>
      </c>
      <c r="E124" t="s">
        <v>199</v>
      </c>
      <c r="F124">
        <v>16.5</v>
      </c>
      <c r="G124">
        <v>468</v>
      </c>
      <c r="H124">
        <f>MAX(Table1[[#This Row],[h]],Table1[[#This Row],[h8]],Table1[[#This Row],[h17]],Table1[[#This Row],[h26]])</f>
        <v>16.5</v>
      </c>
      <c r="I124">
        <f>MAX(Table1[[#This Row],[w]],Table1[[#This Row],[w9]],Table1[[#This Row],[w18]],Table1[[#This Row],[w27]])</f>
        <v>468</v>
      </c>
      <c r="J124" t="b">
        <f>AND(Table1[[#This Row],[address]]=Table1[[#This Row],[address7]],Table1[[#This Row],[address]]=Table1[[#This Row],[address16]],Table1[[#This Row],[address]]=Table1[[#This Row],[address25]])</f>
        <v>1</v>
      </c>
      <c r="M124" t="s">
        <v>41</v>
      </c>
      <c r="O124" t="s">
        <v>199</v>
      </c>
      <c r="P124">
        <v>16.5</v>
      </c>
      <c r="Q124">
        <v>468</v>
      </c>
      <c r="W124" t="s">
        <v>42</v>
      </c>
      <c r="Y124" t="s">
        <v>199</v>
      </c>
      <c r="Z124">
        <v>16.5</v>
      </c>
      <c r="AA124">
        <v>468</v>
      </c>
      <c r="AG124" t="s">
        <v>43</v>
      </c>
      <c r="AI124" t="s">
        <v>199</v>
      </c>
      <c r="AJ124">
        <v>16.5</v>
      </c>
      <c r="AK124">
        <v>468</v>
      </c>
    </row>
    <row r="125" spans="1:37" ht="15" customHeight="1">
      <c r="A125" t="str">
        <f>LEFT(Table1[[#This Row],[address]],3)&amp;(RIGHT(Table1[[#This Row],[address]],LEN(Table1[[#This Row],[address]])-3)+1)</f>
        <v>$B$3</v>
      </c>
      <c r="B125" t="str">
        <f>IF(Table1[[#This Row],[E]]&lt;&gt;"",1,"x")</f>
        <v>x</v>
      </c>
      <c r="C125" t="s">
        <v>40</v>
      </c>
      <c r="D125" t="s">
        <v>340</v>
      </c>
      <c r="E125" t="s">
        <v>198</v>
      </c>
      <c r="F125">
        <v>16.5</v>
      </c>
      <c r="G125">
        <v>468</v>
      </c>
      <c r="H125">
        <f>MAX(Table1[[#This Row],[h]],Table1[[#This Row],[h8]],Table1[[#This Row],[h17]],Table1[[#This Row],[h26]])</f>
        <v>20.25</v>
      </c>
      <c r="I125">
        <f>MAX(Table1[[#This Row],[w]],Table1[[#This Row],[w9]],Table1[[#This Row],[w18]],Table1[[#This Row],[w27]])</f>
        <v>468</v>
      </c>
      <c r="J125" t="b">
        <f>AND(Table1[[#This Row],[address]]=Table1[[#This Row],[address7]],Table1[[#This Row],[address]]=Table1[[#This Row],[address16]],Table1[[#This Row],[address]]=Table1[[#This Row],[address25]])</f>
        <v>1</v>
      </c>
      <c r="M125" t="s">
        <v>41</v>
      </c>
      <c r="O125" t="s">
        <v>198</v>
      </c>
      <c r="P125">
        <v>16.5</v>
      </c>
      <c r="Q125">
        <v>468</v>
      </c>
      <c r="W125" t="s">
        <v>42</v>
      </c>
      <c r="X125" t="s">
        <v>340</v>
      </c>
      <c r="Y125" t="s">
        <v>198</v>
      </c>
      <c r="Z125">
        <v>16.5</v>
      </c>
      <c r="AA125">
        <v>468</v>
      </c>
      <c r="AG125" t="s">
        <v>43</v>
      </c>
      <c r="AI125" t="s">
        <v>198</v>
      </c>
      <c r="AJ125">
        <v>20.25</v>
      </c>
      <c r="AK125">
        <v>468</v>
      </c>
    </row>
    <row r="126" spans="1:37" ht="15" customHeight="1">
      <c r="A126" t="str">
        <f>LEFT(Table1[[#This Row],[address]],3)&amp;(RIGHT(Table1[[#This Row],[address]],LEN(Table1[[#This Row],[address]])-3)+1)</f>
        <v>$B$4</v>
      </c>
      <c r="B126" t="str">
        <f>IF(Table1[[#This Row],[E]]&lt;&gt;"",1,"x")</f>
        <v>x</v>
      </c>
      <c r="C126" t="s">
        <v>40</v>
      </c>
      <c r="E126" t="s">
        <v>200</v>
      </c>
      <c r="F126">
        <v>93</v>
      </c>
      <c r="G126">
        <v>468</v>
      </c>
      <c r="H126">
        <f>MAX(Table1[[#This Row],[h]],Table1[[#This Row],[h8]],Table1[[#This Row],[h17]],Table1[[#This Row],[h26]])</f>
        <v>93</v>
      </c>
      <c r="I126">
        <f>MAX(Table1[[#This Row],[w]],Table1[[#This Row],[w9]],Table1[[#This Row],[w18]],Table1[[#This Row],[w27]])</f>
        <v>468</v>
      </c>
      <c r="J126" t="b">
        <f>AND(Table1[[#This Row],[address]]=Table1[[#This Row],[address7]],Table1[[#This Row],[address]]=Table1[[#This Row],[address16]],Table1[[#This Row],[address]]=Table1[[#This Row],[address25]])</f>
        <v>1</v>
      </c>
      <c r="M126" t="s">
        <v>41</v>
      </c>
      <c r="O126" t="s">
        <v>200</v>
      </c>
      <c r="P126">
        <v>93</v>
      </c>
      <c r="Q126">
        <v>468</v>
      </c>
      <c r="W126" t="s">
        <v>42</v>
      </c>
      <c r="Y126" t="s">
        <v>200</v>
      </c>
      <c r="Z126">
        <v>93</v>
      </c>
      <c r="AA126">
        <v>468</v>
      </c>
      <c r="AG126" t="s">
        <v>43</v>
      </c>
      <c r="AI126" t="s">
        <v>200</v>
      </c>
      <c r="AJ126">
        <v>93</v>
      </c>
      <c r="AK126">
        <v>468</v>
      </c>
    </row>
    <row r="127" spans="1:37" ht="15" customHeight="1">
      <c r="A127" t="str">
        <f>LEFT(Table1[[#This Row],[address]],3)&amp;(RIGHT(Table1[[#This Row],[address]],LEN(Table1[[#This Row],[address]])-3)+1)</f>
        <v>$B$5</v>
      </c>
      <c r="B127" t="str">
        <f>IF(Table1[[#This Row],[E]]&lt;&gt;"",1,"x")</f>
        <v>x</v>
      </c>
      <c r="C127" t="s">
        <v>40</v>
      </c>
      <c r="E127" t="s">
        <v>201</v>
      </c>
      <c r="F127">
        <v>16.5</v>
      </c>
      <c r="G127">
        <v>468</v>
      </c>
      <c r="H127">
        <f>MAX(Table1[[#This Row],[h]],Table1[[#This Row],[h8]],Table1[[#This Row],[h17]],Table1[[#This Row],[h26]])</f>
        <v>16.5</v>
      </c>
      <c r="I127">
        <f>MAX(Table1[[#This Row],[w]],Table1[[#This Row],[w9]],Table1[[#This Row],[w18]],Table1[[#This Row],[w27]])</f>
        <v>468</v>
      </c>
      <c r="J127" t="b">
        <f>AND(Table1[[#This Row],[address]]=Table1[[#This Row],[address7]],Table1[[#This Row],[address]]=Table1[[#This Row],[address16]],Table1[[#This Row],[address]]=Table1[[#This Row],[address25]])</f>
        <v>1</v>
      </c>
      <c r="M127" t="s">
        <v>41</v>
      </c>
      <c r="O127" t="s">
        <v>201</v>
      </c>
      <c r="P127">
        <v>16.5</v>
      </c>
      <c r="Q127">
        <v>468</v>
      </c>
      <c r="W127" t="s">
        <v>42</v>
      </c>
      <c r="Y127" t="s">
        <v>201</v>
      </c>
      <c r="Z127">
        <v>16.5</v>
      </c>
      <c r="AA127">
        <v>468</v>
      </c>
      <c r="AG127" t="s">
        <v>43</v>
      </c>
      <c r="AI127" t="s">
        <v>201</v>
      </c>
      <c r="AJ127">
        <v>16.5</v>
      </c>
      <c r="AK127">
        <v>468</v>
      </c>
    </row>
    <row r="128" spans="1:37" ht="15" customHeight="1">
      <c r="A128" t="str">
        <f>LEFT(Table1[[#This Row],[address]],3)&amp;(RIGHT(Table1[[#This Row],[address]],LEN(Table1[[#This Row],[address]])-3)+1)</f>
        <v>$B$6</v>
      </c>
      <c r="B128" t="str">
        <f>IF(Table1[[#This Row],[E]]&lt;&gt;"",1,"x")</f>
        <v>x</v>
      </c>
      <c r="C128" t="s">
        <v>40</v>
      </c>
      <c r="D128" s="4"/>
      <c r="E128" t="s">
        <v>202</v>
      </c>
      <c r="F128">
        <v>16.5</v>
      </c>
      <c r="G128">
        <v>468</v>
      </c>
      <c r="H128">
        <f>MAX(Table1[[#This Row],[h]],Table1[[#This Row],[h8]],Table1[[#This Row],[h17]],Table1[[#This Row],[h26]])</f>
        <v>16.5</v>
      </c>
      <c r="I128">
        <f>MAX(Table1[[#This Row],[w]],Table1[[#This Row],[w9]],Table1[[#This Row],[w18]],Table1[[#This Row],[w27]])</f>
        <v>468</v>
      </c>
      <c r="J128" t="b">
        <f>AND(Table1[[#This Row],[address]]=Table1[[#This Row],[address7]],Table1[[#This Row],[address]]=Table1[[#This Row],[address16]],Table1[[#This Row],[address]]=Table1[[#This Row],[address25]])</f>
        <v>1</v>
      </c>
      <c r="M128" t="s">
        <v>41</v>
      </c>
      <c r="N128" s="4"/>
      <c r="O128" t="s">
        <v>202</v>
      </c>
      <c r="P128">
        <v>16.5</v>
      </c>
      <c r="Q128">
        <v>468</v>
      </c>
      <c r="W128" t="s">
        <v>42</v>
      </c>
      <c r="X128" s="4"/>
      <c r="Y128" t="s">
        <v>202</v>
      </c>
      <c r="Z128">
        <v>16.5</v>
      </c>
      <c r="AA128">
        <v>468</v>
      </c>
      <c r="AG128" t="s">
        <v>43</v>
      </c>
      <c r="AH128" s="4"/>
      <c r="AI128" t="s">
        <v>202</v>
      </c>
      <c r="AJ128">
        <v>16.5</v>
      </c>
      <c r="AK128">
        <v>468</v>
      </c>
    </row>
    <row r="129" spans="1:37" ht="15" customHeight="1">
      <c r="A129" t="str">
        <f>LEFT(Table1[[#This Row],[address]],3)&amp;(RIGHT(Table1[[#This Row],[address]],LEN(Table1[[#This Row],[address]])-3)+1)</f>
        <v>$B$7</v>
      </c>
      <c r="B129" t="str">
        <f>IF(Table1[[#This Row],[E]]&lt;&gt;"",1,"x")</f>
        <v>x</v>
      </c>
      <c r="C129" t="s">
        <v>40</v>
      </c>
      <c r="E129" t="s">
        <v>203</v>
      </c>
      <c r="F129">
        <v>16.5</v>
      </c>
      <c r="G129">
        <v>468</v>
      </c>
      <c r="H129">
        <f>MAX(Table1[[#This Row],[h]],Table1[[#This Row],[h8]],Table1[[#This Row],[h17]],Table1[[#This Row],[h26]])</f>
        <v>16.5</v>
      </c>
      <c r="I129">
        <f>MAX(Table1[[#This Row],[w]],Table1[[#This Row],[w9]],Table1[[#This Row],[w18]],Table1[[#This Row],[w27]])</f>
        <v>468</v>
      </c>
      <c r="J129" t="b">
        <f>AND(Table1[[#This Row],[address]]=Table1[[#This Row],[address7]],Table1[[#This Row],[address]]=Table1[[#This Row],[address16]],Table1[[#This Row],[address]]=Table1[[#This Row],[address25]])</f>
        <v>1</v>
      </c>
      <c r="M129" t="s">
        <v>41</v>
      </c>
      <c r="O129" t="s">
        <v>203</v>
      </c>
      <c r="P129">
        <v>16.5</v>
      </c>
      <c r="Q129">
        <v>468</v>
      </c>
      <c r="W129" t="s">
        <v>42</v>
      </c>
      <c r="Y129" t="s">
        <v>203</v>
      </c>
      <c r="Z129">
        <v>16.5</v>
      </c>
      <c r="AA129">
        <v>468</v>
      </c>
      <c r="AG129" t="s">
        <v>43</v>
      </c>
      <c r="AI129" t="s">
        <v>203</v>
      </c>
      <c r="AJ129">
        <v>16.5</v>
      </c>
      <c r="AK129">
        <v>468</v>
      </c>
    </row>
    <row r="130" spans="1:37" ht="15" customHeight="1">
      <c r="A130" t="str">
        <f>LEFT(Table1[[#This Row],[address]],3)&amp;(RIGHT(Table1[[#This Row],[address]],LEN(Table1[[#This Row],[address]])-3)+1)</f>
        <v>$B$8</v>
      </c>
      <c r="B130" t="str">
        <f>IF(Table1[[#This Row],[E]]&lt;&gt;"",1,"x")</f>
        <v>x</v>
      </c>
      <c r="C130" t="s">
        <v>40</v>
      </c>
      <c r="E130" t="s">
        <v>204</v>
      </c>
      <c r="F130">
        <v>15.75</v>
      </c>
      <c r="G130">
        <v>468</v>
      </c>
      <c r="H130">
        <f>MAX(Table1[[#This Row],[h]],Table1[[#This Row],[h8]],Table1[[#This Row],[h17]],Table1[[#This Row],[h26]])</f>
        <v>15.75</v>
      </c>
      <c r="I130">
        <f>MAX(Table1[[#This Row],[w]],Table1[[#This Row],[w9]],Table1[[#This Row],[w18]],Table1[[#This Row],[w27]])</f>
        <v>468</v>
      </c>
      <c r="J130" t="b">
        <f>AND(Table1[[#This Row],[address]]=Table1[[#This Row],[address7]],Table1[[#This Row],[address]]=Table1[[#This Row],[address16]],Table1[[#This Row],[address]]=Table1[[#This Row],[address25]])</f>
        <v>1</v>
      </c>
      <c r="M130" t="s">
        <v>41</v>
      </c>
      <c r="O130" t="s">
        <v>204</v>
      </c>
      <c r="P130">
        <v>15</v>
      </c>
      <c r="Q130">
        <v>468</v>
      </c>
      <c r="W130" t="s">
        <v>42</v>
      </c>
      <c r="Y130" t="s">
        <v>204</v>
      </c>
      <c r="Z130">
        <v>15.75</v>
      </c>
      <c r="AA130">
        <v>468</v>
      </c>
      <c r="AG130" t="s">
        <v>43</v>
      </c>
      <c r="AI130" t="s">
        <v>204</v>
      </c>
      <c r="AJ130">
        <v>15.75</v>
      </c>
      <c r="AK130">
        <v>468</v>
      </c>
    </row>
    <row r="131" spans="1:37" ht="15" customHeight="1">
      <c r="A131" t="str">
        <f>LEFT(Table1[[#This Row],[address]],3)&amp;(RIGHT(Table1[[#This Row],[address]],LEN(Table1[[#This Row],[address]])-3)+1)</f>
        <v>$B$9</v>
      </c>
      <c r="B131" t="str">
        <f>IF(Table1[[#This Row],[E]]&lt;&gt;"",1,"x")</f>
        <v>x</v>
      </c>
      <c r="C131" t="s">
        <v>40</v>
      </c>
      <c r="E131" t="s">
        <v>205</v>
      </c>
      <c r="F131">
        <v>15.75</v>
      </c>
      <c r="G131">
        <v>468</v>
      </c>
      <c r="H131">
        <f>MAX(Table1[[#This Row],[h]],Table1[[#This Row],[h8]],Table1[[#This Row],[h17]],Table1[[#This Row],[h26]])</f>
        <v>15.75</v>
      </c>
      <c r="I131">
        <f>MAX(Table1[[#This Row],[w]],Table1[[#This Row],[w9]],Table1[[#This Row],[w18]],Table1[[#This Row],[w27]])</f>
        <v>468</v>
      </c>
      <c r="J131" t="b">
        <f>AND(Table1[[#This Row],[address]]=Table1[[#This Row],[address7]],Table1[[#This Row],[address]]=Table1[[#This Row],[address16]],Table1[[#This Row],[address]]=Table1[[#This Row],[address25]])</f>
        <v>1</v>
      </c>
      <c r="M131" t="s">
        <v>41</v>
      </c>
      <c r="O131" t="s">
        <v>205</v>
      </c>
      <c r="P131">
        <v>15</v>
      </c>
      <c r="Q131">
        <v>468</v>
      </c>
      <c r="W131" t="s">
        <v>42</v>
      </c>
      <c r="Y131" t="s">
        <v>205</v>
      </c>
      <c r="Z131">
        <v>15.75</v>
      </c>
      <c r="AA131">
        <v>468</v>
      </c>
      <c r="AG131" t="s">
        <v>43</v>
      </c>
      <c r="AI131" t="s">
        <v>205</v>
      </c>
      <c r="AJ131">
        <v>15.75</v>
      </c>
      <c r="AK131">
        <v>468</v>
      </c>
    </row>
    <row r="132" spans="1:37" ht="15" customHeight="1">
      <c r="A132" t="str">
        <f>LEFT(Table1[[#This Row],[address]],3)&amp;(RIGHT(Table1[[#This Row],[address]],LEN(Table1[[#This Row],[address]])-3)+1)</f>
        <v>$B$10</v>
      </c>
      <c r="B132" t="str">
        <f>IF(Table1[[#This Row],[E]]&lt;&gt;"",1,"x")</f>
        <v>x</v>
      </c>
      <c r="C132" t="s">
        <v>40</v>
      </c>
      <c r="E132" t="s">
        <v>206</v>
      </c>
      <c r="F132">
        <v>15.75</v>
      </c>
      <c r="G132">
        <v>468</v>
      </c>
      <c r="H132">
        <f>MAX(Table1[[#This Row],[h]],Table1[[#This Row],[h8]],Table1[[#This Row],[h17]],Table1[[#This Row],[h26]])</f>
        <v>15.75</v>
      </c>
      <c r="I132">
        <f>MAX(Table1[[#This Row],[w]],Table1[[#This Row],[w9]],Table1[[#This Row],[w18]],Table1[[#This Row],[w27]])</f>
        <v>468</v>
      </c>
      <c r="J132" t="b">
        <f>AND(Table1[[#This Row],[address]]=Table1[[#This Row],[address7]],Table1[[#This Row],[address]]=Table1[[#This Row],[address16]],Table1[[#This Row],[address]]=Table1[[#This Row],[address25]])</f>
        <v>1</v>
      </c>
      <c r="M132" t="s">
        <v>41</v>
      </c>
      <c r="O132" t="s">
        <v>206</v>
      </c>
      <c r="P132">
        <v>15</v>
      </c>
      <c r="Q132">
        <v>468</v>
      </c>
      <c r="W132" t="s">
        <v>42</v>
      </c>
      <c r="Y132" t="s">
        <v>206</v>
      </c>
      <c r="Z132">
        <v>15.75</v>
      </c>
      <c r="AA132">
        <v>468</v>
      </c>
      <c r="AG132" t="s">
        <v>43</v>
      </c>
      <c r="AI132" t="s">
        <v>206</v>
      </c>
      <c r="AJ132">
        <v>15.75</v>
      </c>
      <c r="AK132">
        <v>468</v>
      </c>
    </row>
    <row r="133" spans="1:37" ht="15" customHeight="1">
      <c r="A133" t="str">
        <f>LEFT(Table1[[#This Row],[address]],3)&amp;(RIGHT(Table1[[#This Row],[address]],LEN(Table1[[#This Row],[address]])-3)+1)</f>
        <v>$B$11</v>
      </c>
      <c r="B133" t="str">
        <f>IF(Table1[[#This Row],[E]]&lt;&gt;"",1,"x")</f>
        <v>x</v>
      </c>
      <c r="C133" t="s">
        <v>40</v>
      </c>
      <c r="E133" t="s">
        <v>207</v>
      </c>
      <c r="F133">
        <v>15.75</v>
      </c>
      <c r="G133">
        <v>468</v>
      </c>
      <c r="H133">
        <f>MAX(Table1[[#This Row],[h]],Table1[[#This Row],[h8]],Table1[[#This Row],[h17]],Table1[[#This Row],[h26]])</f>
        <v>15.75</v>
      </c>
      <c r="I133">
        <f>MAX(Table1[[#This Row],[w]],Table1[[#This Row],[w9]],Table1[[#This Row],[w18]],Table1[[#This Row],[w27]])</f>
        <v>468</v>
      </c>
      <c r="J133" t="b">
        <f>AND(Table1[[#This Row],[address]]=Table1[[#This Row],[address7]],Table1[[#This Row],[address]]=Table1[[#This Row],[address16]],Table1[[#This Row],[address]]=Table1[[#This Row],[address25]])</f>
        <v>1</v>
      </c>
      <c r="M133" t="s">
        <v>41</v>
      </c>
      <c r="O133" t="s">
        <v>207</v>
      </c>
      <c r="P133">
        <v>15</v>
      </c>
      <c r="Q133">
        <v>468</v>
      </c>
      <c r="W133" t="s">
        <v>42</v>
      </c>
      <c r="Y133" t="s">
        <v>207</v>
      </c>
      <c r="Z133">
        <v>15.75</v>
      </c>
      <c r="AA133">
        <v>468</v>
      </c>
      <c r="AG133" t="s">
        <v>43</v>
      </c>
      <c r="AI133" t="s">
        <v>207</v>
      </c>
      <c r="AJ133">
        <v>15.75</v>
      </c>
      <c r="AK133">
        <v>468</v>
      </c>
    </row>
    <row r="134" spans="1:37" ht="15" customHeight="1">
      <c r="A134" t="str">
        <f>LEFT(Table1[[#This Row],[address]],3)&amp;(RIGHT(Table1[[#This Row],[address]],LEN(Table1[[#This Row],[address]])-3)+1)</f>
        <v>$B$12</v>
      </c>
      <c r="B134" t="str">
        <f>IF(Table1[[#This Row],[E]]&lt;&gt;"",1,"x")</f>
        <v>x</v>
      </c>
      <c r="C134" t="s">
        <v>40</v>
      </c>
      <c r="E134" t="s">
        <v>208</v>
      </c>
      <c r="F134">
        <v>15.75</v>
      </c>
      <c r="G134">
        <v>468</v>
      </c>
      <c r="H134">
        <f>MAX(Table1[[#This Row],[h]],Table1[[#This Row],[h8]],Table1[[#This Row],[h17]],Table1[[#This Row],[h26]])</f>
        <v>15.75</v>
      </c>
      <c r="I134">
        <f>MAX(Table1[[#This Row],[w]],Table1[[#This Row],[w9]],Table1[[#This Row],[w18]],Table1[[#This Row],[w27]])</f>
        <v>468</v>
      </c>
      <c r="J134" t="b">
        <f>AND(Table1[[#This Row],[address]]=Table1[[#This Row],[address7]],Table1[[#This Row],[address]]=Table1[[#This Row],[address16]],Table1[[#This Row],[address]]=Table1[[#This Row],[address25]])</f>
        <v>1</v>
      </c>
      <c r="M134" t="s">
        <v>41</v>
      </c>
      <c r="O134" t="s">
        <v>208</v>
      </c>
      <c r="P134">
        <v>15</v>
      </c>
      <c r="Q134">
        <v>468</v>
      </c>
      <c r="W134" t="s">
        <v>42</v>
      </c>
      <c r="Y134" t="s">
        <v>208</v>
      </c>
      <c r="Z134">
        <v>15.75</v>
      </c>
      <c r="AA134">
        <v>468</v>
      </c>
      <c r="AG134" t="s">
        <v>43</v>
      </c>
      <c r="AI134" t="s">
        <v>208</v>
      </c>
      <c r="AJ134">
        <v>15</v>
      </c>
      <c r="AK134">
        <v>468</v>
      </c>
    </row>
    <row r="135" spans="1:37" ht="15" customHeight="1">
      <c r="A135" t="str">
        <f>LEFT(Table1[[#This Row],[address]],3)&amp;(RIGHT(Table1[[#This Row],[address]],LEN(Table1[[#This Row],[address]])-3)+1)</f>
        <v>$B$13</v>
      </c>
      <c r="B135" t="str">
        <f>IF(Table1[[#This Row],[E]]&lt;&gt;"",1,"x")</f>
        <v>x</v>
      </c>
      <c r="C135" t="s">
        <v>40</v>
      </c>
      <c r="E135" t="s">
        <v>209</v>
      </c>
      <c r="F135">
        <v>15.75</v>
      </c>
      <c r="G135">
        <v>468</v>
      </c>
      <c r="H135">
        <f>MAX(Table1[[#This Row],[h]],Table1[[#This Row],[h8]],Table1[[#This Row],[h17]],Table1[[#This Row],[h26]])</f>
        <v>15.75</v>
      </c>
      <c r="I135">
        <f>MAX(Table1[[#This Row],[w]],Table1[[#This Row],[w9]],Table1[[#This Row],[w18]],Table1[[#This Row],[w27]])</f>
        <v>468</v>
      </c>
      <c r="J135" t="b">
        <f>AND(Table1[[#This Row],[address]]=Table1[[#This Row],[address7]],Table1[[#This Row],[address]]=Table1[[#This Row],[address16]],Table1[[#This Row],[address]]=Table1[[#This Row],[address25]])</f>
        <v>1</v>
      </c>
      <c r="M135" t="s">
        <v>41</v>
      </c>
      <c r="O135" t="s">
        <v>209</v>
      </c>
      <c r="P135">
        <v>14.25</v>
      </c>
      <c r="Q135">
        <v>468</v>
      </c>
      <c r="W135" t="s">
        <v>42</v>
      </c>
      <c r="Y135" t="s">
        <v>209</v>
      </c>
      <c r="Z135">
        <v>15.75</v>
      </c>
      <c r="AA135">
        <v>468</v>
      </c>
      <c r="AG135" t="s">
        <v>43</v>
      </c>
      <c r="AI135" t="s">
        <v>209</v>
      </c>
      <c r="AJ135">
        <v>15.75</v>
      </c>
      <c r="AK135">
        <v>468</v>
      </c>
    </row>
    <row r="136" spans="1:37" ht="15" customHeight="1">
      <c r="A136" t="str">
        <f>LEFT(Table1[[#This Row],[address]],3)&amp;(RIGHT(Table1[[#This Row],[address]],LEN(Table1[[#This Row],[address]])-3)+1)</f>
        <v>$B$14</v>
      </c>
      <c r="B136" t="str">
        <f>IF(Table1[[#This Row],[E]]&lt;&gt;"",1,"x")</f>
        <v>x</v>
      </c>
      <c r="C136" t="s">
        <v>40</v>
      </c>
      <c r="E136" t="s">
        <v>210</v>
      </c>
      <c r="F136">
        <v>15.75</v>
      </c>
      <c r="G136">
        <v>468</v>
      </c>
      <c r="H136">
        <f>MAX(Table1[[#This Row],[h]],Table1[[#This Row],[h8]],Table1[[#This Row],[h17]],Table1[[#This Row],[h26]])</f>
        <v>15.75</v>
      </c>
      <c r="I136">
        <f>MAX(Table1[[#This Row],[w]],Table1[[#This Row],[w9]],Table1[[#This Row],[w18]],Table1[[#This Row],[w27]])</f>
        <v>468</v>
      </c>
      <c r="J136" t="b">
        <f>AND(Table1[[#This Row],[address]]=Table1[[#This Row],[address7]],Table1[[#This Row],[address]]=Table1[[#This Row],[address16]],Table1[[#This Row],[address]]=Table1[[#This Row],[address25]])</f>
        <v>1</v>
      </c>
      <c r="M136" t="s">
        <v>41</v>
      </c>
      <c r="O136" t="s">
        <v>210</v>
      </c>
      <c r="P136">
        <v>15.75</v>
      </c>
      <c r="Q136">
        <v>468</v>
      </c>
      <c r="W136" t="s">
        <v>42</v>
      </c>
      <c r="Y136" t="s">
        <v>210</v>
      </c>
      <c r="Z136">
        <v>15.75</v>
      </c>
      <c r="AA136">
        <v>468</v>
      </c>
      <c r="AG136" t="s">
        <v>43</v>
      </c>
      <c r="AI136" t="s">
        <v>210</v>
      </c>
      <c r="AJ136">
        <v>15.75</v>
      </c>
      <c r="AK136">
        <v>468</v>
      </c>
    </row>
    <row r="137" spans="1:37" ht="15" customHeight="1">
      <c r="A137" t="str">
        <f>LEFT(Table1[[#This Row],[address]],3)&amp;(RIGHT(Table1[[#This Row],[address]],LEN(Table1[[#This Row],[address]])-3)+1)</f>
        <v>$B$15</v>
      </c>
      <c r="B137" t="str">
        <f>IF(Table1[[#This Row],[E]]&lt;&gt;"",1,"x")</f>
        <v>x</v>
      </c>
      <c r="C137" t="s">
        <v>40</v>
      </c>
      <c r="E137" t="s">
        <v>211</v>
      </c>
      <c r="F137">
        <v>15</v>
      </c>
      <c r="G137">
        <v>468</v>
      </c>
      <c r="H137">
        <f>MAX(Table1[[#This Row],[h]],Table1[[#This Row],[h8]],Table1[[#This Row],[h17]],Table1[[#This Row],[h26]])</f>
        <v>15.75</v>
      </c>
      <c r="I137">
        <f>MAX(Table1[[#This Row],[w]],Table1[[#This Row],[w9]],Table1[[#This Row],[w18]],Table1[[#This Row],[w27]])</f>
        <v>468</v>
      </c>
      <c r="J137" t="b">
        <f>AND(Table1[[#This Row],[address]]=Table1[[#This Row],[address7]],Table1[[#This Row],[address]]=Table1[[#This Row],[address16]],Table1[[#This Row],[address]]=Table1[[#This Row],[address25]])</f>
        <v>1</v>
      </c>
      <c r="M137" t="s">
        <v>41</v>
      </c>
      <c r="O137" t="s">
        <v>211</v>
      </c>
      <c r="P137">
        <v>15.75</v>
      </c>
      <c r="Q137">
        <v>468</v>
      </c>
      <c r="W137" t="s">
        <v>42</v>
      </c>
      <c r="Y137" t="s">
        <v>211</v>
      </c>
      <c r="Z137">
        <v>15</v>
      </c>
      <c r="AA137">
        <v>468</v>
      </c>
      <c r="AG137" t="s">
        <v>43</v>
      </c>
      <c r="AI137" t="s">
        <v>211</v>
      </c>
      <c r="AJ137">
        <v>15</v>
      </c>
      <c r="AK137">
        <v>468</v>
      </c>
    </row>
    <row r="138" spans="1:37" ht="15" customHeight="1">
      <c r="A138" t="str">
        <f>LEFT(Table1[[#This Row],[address]],3)&amp;(RIGHT(Table1[[#This Row],[address]],LEN(Table1[[#This Row],[address]])-3)+1)</f>
        <v>$B$16</v>
      </c>
      <c r="B138" t="str">
        <f>IF(Table1[[#This Row],[E]]&lt;&gt;"",1,"x")</f>
        <v>x</v>
      </c>
      <c r="C138" t="s">
        <v>40</v>
      </c>
      <c r="E138" t="s">
        <v>212</v>
      </c>
      <c r="F138">
        <v>15</v>
      </c>
      <c r="G138">
        <v>468</v>
      </c>
      <c r="H138">
        <f>MAX(Table1[[#This Row],[h]],Table1[[#This Row],[h8]],Table1[[#This Row],[h17]],Table1[[#This Row],[h26]])</f>
        <v>15</v>
      </c>
      <c r="I138">
        <f>MAX(Table1[[#This Row],[w]],Table1[[#This Row],[w9]],Table1[[#This Row],[w18]],Table1[[#This Row],[w27]])</f>
        <v>468</v>
      </c>
      <c r="J138" t="b">
        <f>AND(Table1[[#This Row],[address]]=Table1[[#This Row],[address7]],Table1[[#This Row],[address]]=Table1[[#This Row],[address16]],Table1[[#This Row],[address]]=Table1[[#This Row],[address25]])</f>
        <v>1</v>
      </c>
      <c r="M138" t="s">
        <v>41</v>
      </c>
      <c r="O138" t="s">
        <v>212</v>
      </c>
      <c r="P138">
        <v>15</v>
      </c>
      <c r="Q138">
        <v>468</v>
      </c>
      <c r="W138" t="s">
        <v>42</v>
      </c>
      <c r="Y138" t="s">
        <v>212</v>
      </c>
      <c r="Z138">
        <v>15</v>
      </c>
      <c r="AA138">
        <v>468</v>
      </c>
      <c r="AG138" t="s">
        <v>43</v>
      </c>
      <c r="AI138" t="s">
        <v>212</v>
      </c>
      <c r="AJ138">
        <v>15</v>
      </c>
      <c r="AK138">
        <v>468</v>
      </c>
    </row>
    <row r="139" spans="1:37" ht="15" customHeight="1">
      <c r="A139" t="str">
        <f>LEFT(Table1[[#This Row],[address]],3)&amp;(RIGHT(Table1[[#This Row],[address]],LEN(Table1[[#This Row],[address]])-3)+1)</f>
        <v>$B$17</v>
      </c>
      <c r="B139" t="str">
        <f>IF(Table1[[#This Row],[E]]&lt;&gt;"",1,"x")</f>
        <v>x</v>
      </c>
      <c r="C139" t="s">
        <v>40</v>
      </c>
      <c r="E139" t="s">
        <v>213</v>
      </c>
      <c r="F139">
        <v>15</v>
      </c>
      <c r="G139">
        <v>468</v>
      </c>
      <c r="H139">
        <f>MAX(Table1[[#This Row],[h]],Table1[[#This Row],[h8]],Table1[[#This Row],[h17]],Table1[[#This Row],[h26]])</f>
        <v>15</v>
      </c>
      <c r="I139">
        <f>MAX(Table1[[#This Row],[w]],Table1[[#This Row],[w9]],Table1[[#This Row],[w18]],Table1[[#This Row],[w27]])</f>
        <v>468</v>
      </c>
      <c r="J139" t="b">
        <f>AND(Table1[[#This Row],[address]]=Table1[[#This Row],[address7]],Table1[[#This Row],[address]]=Table1[[#This Row],[address16]],Table1[[#This Row],[address]]=Table1[[#This Row],[address25]])</f>
        <v>1</v>
      </c>
      <c r="M139" t="s">
        <v>41</v>
      </c>
      <c r="O139" t="s">
        <v>213</v>
      </c>
      <c r="P139">
        <v>15</v>
      </c>
      <c r="Q139">
        <v>468</v>
      </c>
      <c r="W139" t="s">
        <v>42</v>
      </c>
      <c r="Y139" t="s">
        <v>213</v>
      </c>
      <c r="Z139">
        <v>15</v>
      </c>
      <c r="AA139">
        <v>468</v>
      </c>
      <c r="AG139" t="s">
        <v>43</v>
      </c>
      <c r="AI139" t="s">
        <v>213</v>
      </c>
      <c r="AJ139">
        <v>15</v>
      </c>
      <c r="AK139">
        <v>468</v>
      </c>
    </row>
    <row r="140" spans="1:37" ht="15" customHeight="1">
      <c r="A140" t="str">
        <f>LEFT(Table1[[#This Row],[address]],3)&amp;(RIGHT(Table1[[#This Row],[address]],LEN(Table1[[#This Row],[address]])-3)+1)</f>
        <v>$B$18</v>
      </c>
      <c r="B140" t="str">
        <f>IF(Table1[[#This Row],[E]]&lt;&gt;"",1,"x")</f>
        <v>x</v>
      </c>
      <c r="C140" t="s">
        <v>40</v>
      </c>
      <c r="D140" s="4"/>
      <c r="E140" t="s">
        <v>215</v>
      </c>
      <c r="F140">
        <v>15</v>
      </c>
      <c r="G140">
        <v>468</v>
      </c>
      <c r="H140">
        <f>MAX(Table1[[#This Row],[h]],Table1[[#This Row],[h8]],Table1[[#This Row],[h17]],Table1[[#This Row],[h26]])</f>
        <v>15</v>
      </c>
      <c r="I140">
        <f>MAX(Table1[[#This Row],[w]],Table1[[#This Row],[w9]],Table1[[#This Row],[w18]],Table1[[#This Row],[w27]])</f>
        <v>468</v>
      </c>
      <c r="J140" t="b">
        <f>AND(Table1[[#This Row],[address]]=Table1[[#This Row],[address7]],Table1[[#This Row],[address]]=Table1[[#This Row],[address16]],Table1[[#This Row],[address]]=Table1[[#This Row],[address25]])</f>
        <v>1</v>
      </c>
      <c r="M140" t="s">
        <v>41</v>
      </c>
      <c r="N140" s="4"/>
      <c r="O140" t="s">
        <v>215</v>
      </c>
      <c r="P140">
        <v>15</v>
      </c>
      <c r="Q140">
        <v>468</v>
      </c>
      <c r="W140" t="s">
        <v>42</v>
      </c>
      <c r="X140" s="4"/>
      <c r="Y140" t="s">
        <v>215</v>
      </c>
      <c r="Z140">
        <v>15</v>
      </c>
      <c r="AA140">
        <v>468</v>
      </c>
      <c r="AG140" t="s">
        <v>43</v>
      </c>
      <c r="AH140" s="4"/>
      <c r="AI140" t="s">
        <v>215</v>
      </c>
      <c r="AJ140">
        <v>15</v>
      </c>
      <c r="AK140">
        <v>468</v>
      </c>
    </row>
    <row r="141" spans="1:37" ht="15" customHeight="1">
      <c r="A141" t="str">
        <f>LEFT(Table1[[#This Row],[address]],3)&amp;(RIGHT(Table1[[#This Row],[address]],LEN(Table1[[#This Row],[address]])-3)+1)</f>
        <v>$B$19</v>
      </c>
      <c r="B141" t="str">
        <f>IF(Table1[[#This Row],[E]]&lt;&gt;"",1,"x")</f>
        <v>x</v>
      </c>
      <c r="C141" t="s">
        <v>40</v>
      </c>
      <c r="D141" s="4"/>
      <c r="E141" t="s">
        <v>219</v>
      </c>
      <c r="F141">
        <v>15</v>
      </c>
      <c r="G141">
        <v>468</v>
      </c>
      <c r="H141">
        <f>MAX(Table1[[#This Row],[h]],Table1[[#This Row],[h8]],Table1[[#This Row],[h17]],Table1[[#This Row],[h26]])</f>
        <v>15</v>
      </c>
      <c r="I141">
        <f>MAX(Table1[[#This Row],[w]],Table1[[#This Row],[w9]],Table1[[#This Row],[w18]],Table1[[#This Row],[w27]])</f>
        <v>468</v>
      </c>
      <c r="J141" t="b">
        <f>AND(Table1[[#This Row],[address]]=Table1[[#This Row],[address7]],Table1[[#This Row],[address]]=Table1[[#This Row],[address16]],Table1[[#This Row],[address]]=Table1[[#This Row],[address25]])</f>
        <v>1</v>
      </c>
      <c r="M141" t="s">
        <v>41</v>
      </c>
      <c r="N141" s="4"/>
      <c r="O141" t="s">
        <v>219</v>
      </c>
      <c r="P141">
        <v>15</v>
      </c>
      <c r="Q141">
        <v>468</v>
      </c>
      <c r="W141" t="s">
        <v>42</v>
      </c>
      <c r="X141" s="4"/>
      <c r="Y141" t="s">
        <v>219</v>
      </c>
      <c r="Z141">
        <v>15</v>
      </c>
      <c r="AA141">
        <v>468</v>
      </c>
      <c r="AG141" t="s">
        <v>43</v>
      </c>
      <c r="AH141" s="4"/>
      <c r="AI141" t="s">
        <v>219</v>
      </c>
      <c r="AJ141">
        <v>15</v>
      </c>
      <c r="AK141">
        <v>468</v>
      </c>
    </row>
    <row r="142" spans="1:37" ht="15" customHeight="1">
      <c r="A142" t="str">
        <f>LEFT(Table1[[#This Row],[address]],3)&amp;(RIGHT(Table1[[#This Row],[address]],LEN(Table1[[#This Row],[address]])-3)+1)</f>
        <v>$B$20</v>
      </c>
      <c r="B142" t="str">
        <f>IF(Table1[[#This Row],[E]]&lt;&gt;"",1,"x")</f>
        <v>x</v>
      </c>
      <c r="C142" t="s">
        <v>40</v>
      </c>
      <c r="D142" s="4"/>
      <c r="E142" t="s">
        <v>224</v>
      </c>
      <c r="F142">
        <v>15</v>
      </c>
      <c r="G142">
        <v>468</v>
      </c>
      <c r="H142">
        <f>MAX(Table1[[#This Row],[h]],Table1[[#This Row],[h8]],Table1[[#This Row],[h17]],Table1[[#This Row],[h26]])</f>
        <v>15</v>
      </c>
      <c r="I142">
        <f>MAX(Table1[[#This Row],[w]],Table1[[#This Row],[w9]],Table1[[#This Row],[w18]],Table1[[#This Row],[w27]])</f>
        <v>468</v>
      </c>
      <c r="J142" t="b">
        <f>AND(Table1[[#This Row],[address]]=Table1[[#This Row],[address7]],Table1[[#This Row],[address]]=Table1[[#This Row],[address16]],Table1[[#This Row],[address]]=Table1[[#This Row],[address25]])</f>
        <v>1</v>
      </c>
      <c r="M142" t="s">
        <v>41</v>
      </c>
      <c r="N142" s="4"/>
      <c r="O142" t="s">
        <v>224</v>
      </c>
      <c r="P142">
        <v>15</v>
      </c>
      <c r="Q142">
        <v>468</v>
      </c>
      <c r="W142" t="s">
        <v>42</v>
      </c>
      <c r="X142" s="4"/>
      <c r="Y142" t="s">
        <v>224</v>
      </c>
      <c r="Z142">
        <v>15</v>
      </c>
      <c r="AA142">
        <v>468</v>
      </c>
      <c r="AG142" t="s">
        <v>43</v>
      </c>
      <c r="AH142" s="4"/>
      <c r="AI142" t="s">
        <v>224</v>
      </c>
      <c r="AJ142">
        <v>15</v>
      </c>
      <c r="AK142">
        <v>468</v>
      </c>
    </row>
    <row r="143" spans="1:37" ht="15" customHeight="1">
      <c r="A143" t="str">
        <f>LEFT(Table1[[#This Row],[address]],3)&amp;(RIGHT(Table1[[#This Row],[address]],LEN(Table1[[#This Row],[address]])-3)+1)</f>
        <v>$B$21</v>
      </c>
      <c r="B143" t="str">
        <f>IF(Table1[[#This Row],[E]]&lt;&gt;"",1,"x")</f>
        <v>x</v>
      </c>
      <c r="C143" t="s">
        <v>40</v>
      </c>
      <c r="D143" s="4"/>
      <c r="E143" t="s">
        <v>229</v>
      </c>
      <c r="F143">
        <v>15</v>
      </c>
      <c r="G143">
        <v>468</v>
      </c>
      <c r="H143">
        <f>MAX(Table1[[#This Row],[h]],Table1[[#This Row],[h8]],Table1[[#This Row],[h17]],Table1[[#This Row],[h26]])</f>
        <v>15</v>
      </c>
      <c r="I143">
        <f>MAX(Table1[[#This Row],[w]],Table1[[#This Row],[w9]],Table1[[#This Row],[w18]],Table1[[#This Row],[w27]])</f>
        <v>468</v>
      </c>
      <c r="J143" t="b">
        <f>AND(Table1[[#This Row],[address]]=Table1[[#This Row],[address7]],Table1[[#This Row],[address]]=Table1[[#This Row],[address16]],Table1[[#This Row],[address]]=Table1[[#This Row],[address25]])</f>
        <v>1</v>
      </c>
      <c r="M143" t="s">
        <v>41</v>
      </c>
      <c r="N143" s="4"/>
      <c r="O143" t="s">
        <v>229</v>
      </c>
      <c r="P143">
        <v>15</v>
      </c>
      <c r="Q143">
        <v>468</v>
      </c>
      <c r="W143" t="s">
        <v>42</v>
      </c>
      <c r="X143" s="4"/>
      <c r="Y143" t="s">
        <v>229</v>
      </c>
      <c r="Z143">
        <v>15</v>
      </c>
      <c r="AA143">
        <v>468</v>
      </c>
      <c r="AG143" t="s">
        <v>43</v>
      </c>
      <c r="AH143" s="4"/>
      <c r="AI143" t="s">
        <v>229</v>
      </c>
      <c r="AJ143">
        <v>15</v>
      </c>
      <c r="AK143">
        <v>468</v>
      </c>
    </row>
    <row r="144" spans="1:37" ht="15" customHeight="1">
      <c r="A144" t="str">
        <f>LEFT(Table1[[#This Row],[address]],3)&amp;(RIGHT(Table1[[#This Row],[address]],LEN(Table1[[#This Row],[address]])-3)+1)</f>
        <v>$B$22</v>
      </c>
      <c r="B144" t="str">
        <f>IF(Table1[[#This Row],[E]]&lt;&gt;"",1,"x")</f>
        <v>x</v>
      </c>
      <c r="C144" t="s">
        <v>40</v>
      </c>
      <c r="E144" t="s">
        <v>234</v>
      </c>
      <c r="F144">
        <v>15</v>
      </c>
      <c r="G144">
        <v>468</v>
      </c>
      <c r="H144">
        <f>MAX(Table1[[#This Row],[h]],Table1[[#This Row],[h8]],Table1[[#This Row],[h17]],Table1[[#This Row],[h26]])</f>
        <v>15</v>
      </c>
      <c r="I144">
        <f>MAX(Table1[[#This Row],[w]],Table1[[#This Row],[w9]],Table1[[#This Row],[w18]],Table1[[#This Row],[w27]])</f>
        <v>468</v>
      </c>
      <c r="J144" t="b">
        <f>AND(Table1[[#This Row],[address]]=Table1[[#This Row],[address7]],Table1[[#This Row],[address]]=Table1[[#This Row],[address16]],Table1[[#This Row],[address]]=Table1[[#This Row],[address25]])</f>
        <v>1</v>
      </c>
      <c r="M144" t="s">
        <v>41</v>
      </c>
      <c r="O144" t="s">
        <v>234</v>
      </c>
      <c r="P144">
        <v>15</v>
      </c>
      <c r="Q144">
        <v>468</v>
      </c>
      <c r="W144" t="s">
        <v>42</v>
      </c>
      <c r="Y144" t="s">
        <v>234</v>
      </c>
      <c r="Z144">
        <v>15</v>
      </c>
      <c r="AA144">
        <v>468</v>
      </c>
      <c r="AG144" t="s">
        <v>43</v>
      </c>
      <c r="AI144" t="s">
        <v>234</v>
      </c>
      <c r="AJ144">
        <v>15</v>
      </c>
      <c r="AK144">
        <v>468</v>
      </c>
    </row>
    <row r="145" spans="1:37" ht="15" customHeight="1">
      <c r="A145" t="str">
        <f>LEFT(Table1[[#This Row],[address]],3)&amp;(RIGHT(Table1[[#This Row],[address]],LEN(Table1[[#This Row],[address]])-3)+1)</f>
        <v>$B$23</v>
      </c>
      <c r="B145" t="str">
        <f>IF(Table1[[#This Row],[E]]&lt;&gt;"",1,"x")</f>
        <v>x</v>
      </c>
      <c r="C145" t="s">
        <v>40</v>
      </c>
      <c r="E145" t="s">
        <v>238</v>
      </c>
      <c r="F145">
        <v>15</v>
      </c>
      <c r="G145">
        <v>468</v>
      </c>
      <c r="H145">
        <f>MAX(Table1[[#This Row],[h]],Table1[[#This Row],[h8]],Table1[[#This Row],[h17]],Table1[[#This Row],[h26]])</f>
        <v>15</v>
      </c>
      <c r="I145">
        <f>MAX(Table1[[#This Row],[w]],Table1[[#This Row],[w9]],Table1[[#This Row],[w18]],Table1[[#This Row],[w27]])</f>
        <v>468</v>
      </c>
      <c r="J145" t="b">
        <f>AND(Table1[[#This Row],[address]]=Table1[[#This Row],[address7]],Table1[[#This Row],[address]]=Table1[[#This Row],[address16]],Table1[[#This Row],[address]]=Table1[[#This Row],[address25]])</f>
        <v>1</v>
      </c>
      <c r="M145" t="s">
        <v>41</v>
      </c>
      <c r="O145" t="s">
        <v>238</v>
      </c>
      <c r="P145">
        <v>15</v>
      </c>
      <c r="Q145">
        <v>468</v>
      </c>
      <c r="W145" t="s">
        <v>42</v>
      </c>
      <c r="Y145" t="s">
        <v>238</v>
      </c>
      <c r="Z145">
        <v>15</v>
      </c>
      <c r="AA145">
        <v>468</v>
      </c>
      <c r="AG145" t="s">
        <v>43</v>
      </c>
      <c r="AI145" t="s">
        <v>238</v>
      </c>
      <c r="AJ145">
        <v>15</v>
      </c>
      <c r="AK145">
        <v>468</v>
      </c>
    </row>
    <row r="146" spans="1:37" ht="15" customHeight="1">
      <c r="A146" t="str">
        <f>LEFT(Table1[[#This Row],[address]],3)&amp;(RIGHT(Table1[[#This Row],[address]],LEN(Table1[[#This Row],[address]])-3)+1)</f>
        <v>$B$24</v>
      </c>
      <c r="B146" t="str">
        <f>IF(Table1[[#This Row],[E]]&lt;&gt;"",1,"x")</f>
        <v>x</v>
      </c>
      <c r="C146" t="s">
        <v>40</v>
      </c>
      <c r="E146" t="s">
        <v>239</v>
      </c>
      <c r="F146">
        <v>15</v>
      </c>
      <c r="G146">
        <v>468</v>
      </c>
      <c r="H146">
        <f>MAX(Table1[[#This Row],[h]],Table1[[#This Row],[h8]],Table1[[#This Row],[h17]],Table1[[#This Row],[h26]])</f>
        <v>15</v>
      </c>
      <c r="I146">
        <f>MAX(Table1[[#This Row],[w]],Table1[[#This Row],[w9]],Table1[[#This Row],[w18]],Table1[[#This Row],[w27]])</f>
        <v>468</v>
      </c>
      <c r="J146" t="b">
        <f>AND(Table1[[#This Row],[address]]=Table1[[#This Row],[address7]],Table1[[#This Row],[address]]=Table1[[#This Row],[address16]],Table1[[#This Row],[address]]=Table1[[#This Row],[address25]])</f>
        <v>1</v>
      </c>
      <c r="M146" t="s">
        <v>41</v>
      </c>
      <c r="O146" t="s">
        <v>239</v>
      </c>
      <c r="P146">
        <v>15</v>
      </c>
      <c r="Q146">
        <v>468</v>
      </c>
      <c r="W146" t="s">
        <v>42</v>
      </c>
      <c r="Y146" t="s">
        <v>239</v>
      </c>
      <c r="Z146">
        <v>15</v>
      </c>
      <c r="AA146">
        <v>468</v>
      </c>
      <c r="AG146" t="s">
        <v>43</v>
      </c>
      <c r="AI146" t="s">
        <v>239</v>
      </c>
      <c r="AJ146">
        <v>15</v>
      </c>
      <c r="AK146">
        <v>468</v>
      </c>
    </row>
    <row r="147" spans="1:37" ht="15" customHeight="1">
      <c r="A147" t="str">
        <f>LEFT(Table1[[#This Row],[address]],3)&amp;(RIGHT(Table1[[#This Row],[address]],LEN(Table1[[#This Row],[address]])-3)+1)</f>
        <v>$B$25</v>
      </c>
      <c r="B147" t="str">
        <f>IF(Table1[[#This Row],[E]]&lt;&gt;"",1,"x")</f>
        <v>x</v>
      </c>
      <c r="C147" t="s">
        <v>40</v>
      </c>
      <c r="D147" s="4"/>
      <c r="E147" t="s">
        <v>240</v>
      </c>
      <c r="F147">
        <v>15</v>
      </c>
      <c r="G147">
        <v>468</v>
      </c>
      <c r="H147">
        <f>MAX(Table1[[#This Row],[h]],Table1[[#This Row],[h8]],Table1[[#This Row],[h17]],Table1[[#This Row],[h26]])</f>
        <v>15</v>
      </c>
      <c r="I147">
        <f>MAX(Table1[[#This Row],[w]],Table1[[#This Row],[w9]],Table1[[#This Row],[w18]],Table1[[#This Row],[w27]])</f>
        <v>468</v>
      </c>
      <c r="J147" t="b">
        <f>AND(Table1[[#This Row],[address]]=Table1[[#This Row],[address7]],Table1[[#This Row],[address]]=Table1[[#This Row],[address16]],Table1[[#This Row],[address]]=Table1[[#This Row],[address25]])</f>
        <v>1</v>
      </c>
      <c r="M147" t="s">
        <v>41</v>
      </c>
      <c r="N147" s="4"/>
      <c r="O147" t="s">
        <v>240</v>
      </c>
      <c r="P147">
        <v>15</v>
      </c>
      <c r="Q147">
        <v>468</v>
      </c>
      <c r="W147" t="s">
        <v>42</v>
      </c>
      <c r="X147" s="4"/>
      <c r="Y147" t="s">
        <v>240</v>
      </c>
      <c r="Z147">
        <v>15</v>
      </c>
      <c r="AA147">
        <v>468</v>
      </c>
      <c r="AG147" t="s">
        <v>43</v>
      </c>
      <c r="AH147" s="4"/>
      <c r="AI147" t="s">
        <v>240</v>
      </c>
      <c r="AJ147">
        <v>15</v>
      </c>
      <c r="AK147">
        <v>468</v>
      </c>
    </row>
    <row r="148" spans="1:37" ht="15" customHeight="1">
      <c r="A148" t="str">
        <f>LEFT(Table1[[#This Row],[address]],3)&amp;(RIGHT(Table1[[#This Row],[address]],LEN(Table1[[#This Row],[address]])-3)+1)</f>
        <v>$B$26</v>
      </c>
      <c r="B148" t="str">
        <f>IF(Table1[[#This Row],[E]]&lt;&gt;"",1,"x")</f>
        <v>x</v>
      </c>
      <c r="C148" t="s">
        <v>40</v>
      </c>
      <c r="D148" s="4"/>
      <c r="E148" t="s">
        <v>241</v>
      </c>
      <c r="F148">
        <v>15</v>
      </c>
      <c r="G148">
        <v>468</v>
      </c>
      <c r="H148">
        <f>MAX(Table1[[#This Row],[h]],Table1[[#This Row],[h8]],Table1[[#This Row],[h17]],Table1[[#This Row],[h26]])</f>
        <v>15</v>
      </c>
      <c r="I148">
        <f>MAX(Table1[[#This Row],[w]],Table1[[#This Row],[w9]],Table1[[#This Row],[w18]],Table1[[#This Row],[w27]])</f>
        <v>468</v>
      </c>
      <c r="J148" t="b">
        <f>AND(Table1[[#This Row],[address]]=Table1[[#This Row],[address7]],Table1[[#This Row],[address]]=Table1[[#This Row],[address16]],Table1[[#This Row],[address]]=Table1[[#This Row],[address25]])</f>
        <v>1</v>
      </c>
      <c r="M148" t="s">
        <v>41</v>
      </c>
      <c r="N148" s="4"/>
      <c r="O148" t="s">
        <v>241</v>
      </c>
      <c r="P148">
        <v>15</v>
      </c>
      <c r="Q148">
        <v>468</v>
      </c>
      <c r="W148" t="s">
        <v>42</v>
      </c>
      <c r="X148" s="4"/>
      <c r="Y148" t="s">
        <v>241</v>
      </c>
      <c r="Z148">
        <v>15</v>
      </c>
      <c r="AA148">
        <v>468</v>
      </c>
      <c r="AG148" t="s">
        <v>43</v>
      </c>
      <c r="AH148" s="4"/>
      <c r="AI148" t="s">
        <v>241</v>
      </c>
      <c r="AJ148">
        <v>15</v>
      </c>
      <c r="AK148">
        <v>468</v>
      </c>
    </row>
    <row r="149" spans="1:37" ht="15" customHeight="1">
      <c r="A149" t="str">
        <f>LEFT(Table1[[#This Row],[address]],3)&amp;(RIGHT(Table1[[#This Row],[address]],LEN(Table1[[#This Row],[address]])-3)+1)</f>
        <v>$B$27</v>
      </c>
      <c r="B149" t="str">
        <f>IF(Table1[[#This Row],[E]]&lt;&gt;"",1,"x")</f>
        <v>x</v>
      </c>
      <c r="C149" t="s">
        <v>40</v>
      </c>
      <c r="D149" s="4"/>
      <c r="E149" t="s">
        <v>242</v>
      </c>
      <c r="F149">
        <v>15</v>
      </c>
      <c r="G149">
        <v>468</v>
      </c>
      <c r="H149">
        <f>MAX(Table1[[#This Row],[h]],Table1[[#This Row],[h8]],Table1[[#This Row],[h17]],Table1[[#This Row],[h26]])</f>
        <v>15</v>
      </c>
      <c r="I149">
        <f>MAX(Table1[[#This Row],[w]],Table1[[#This Row],[w9]],Table1[[#This Row],[w18]],Table1[[#This Row],[w27]])</f>
        <v>468</v>
      </c>
      <c r="J149" t="b">
        <f>AND(Table1[[#This Row],[address]]=Table1[[#This Row],[address7]],Table1[[#This Row],[address]]=Table1[[#This Row],[address16]],Table1[[#This Row],[address]]=Table1[[#This Row],[address25]])</f>
        <v>1</v>
      </c>
      <c r="M149" t="s">
        <v>41</v>
      </c>
      <c r="N149" s="4"/>
      <c r="O149" t="s">
        <v>242</v>
      </c>
      <c r="P149">
        <v>15</v>
      </c>
      <c r="Q149">
        <v>468</v>
      </c>
      <c r="W149" t="s">
        <v>42</v>
      </c>
      <c r="X149" s="4"/>
      <c r="Y149" t="s">
        <v>242</v>
      </c>
      <c r="Z149">
        <v>15</v>
      </c>
      <c r="AA149">
        <v>468</v>
      </c>
      <c r="AG149" t="s">
        <v>43</v>
      </c>
      <c r="AH149" s="4"/>
      <c r="AI149" t="s">
        <v>242</v>
      </c>
      <c r="AJ149">
        <v>15</v>
      </c>
      <c r="AK149">
        <v>468</v>
      </c>
    </row>
    <row r="150" spans="1:37" ht="15" customHeight="1">
      <c r="A150" t="str">
        <f>LEFT(Table1[[#This Row],[address]],3)&amp;(RIGHT(Table1[[#This Row],[address]],LEN(Table1[[#This Row],[address]])-3)+1)</f>
        <v>$B$28</v>
      </c>
      <c r="B150" t="str">
        <f>IF(Table1[[#This Row],[E]]&lt;&gt;"",1,"x")</f>
        <v>x</v>
      </c>
      <c r="C150" t="s">
        <v>40</v>
      </c>
      <c r="D150" s="4"/>
      <c r="E150" t="s">
        <v>243</v>
      </c>
      <c r="F150">
        <v>15</v>
      </c>
      <c r="G150">
        <v>468</v>
      </c>
      <c r="H150">
        <f>MAX(Table1[[#This Row],[h]],Table1[[#This Row],[h8]],Table1[[#This Row],[h17]],Table1[[#This Row],[h26]])</f>
        <v>15</v>
      </c>
      <c r="I150">
        <f>MAX(Table1[[#This Row],[w]],Table1[[#This Row],[w9]],Table1[[#This Row],[w18]],Table1[[#This Row],[w27]])</f>
        <v>468</v>
      </c>
      <c r="J150" t="b">
        <f>AND(Table1[[#This Row],[address]]=Table1[[#This Row],[address7]],Table1[[#This Row],[address]]=Table1[[#This Row],[address16]],Table1[[#This Row],[address]]=Table1[[#This Row],[address25]])</f>
        <v>1</v>
      </c>
      <c r="M150" t="s">
        <v>41</v>
      </c>
      <c r="N150" s="4"/>
      <c r="O150" t="s">
        <v>243</v>
      </c>
      <c r="P150">
        <v>15</v>
      </c>
      <c r="Q150">
        <v>468</v>
      </c>
      <c r="W150" t="s">
        <v>42</v>
      </c>
      <c r="X150" s="4"/>
      <c r="Y150" t="s">
        <v>243</v>
      </c>
      <c r="Z150">
        <v>15</v>
      </c>
      <c r="AA150">
        <v>468</v>
      </c>
      <c r="AG150" t="s">
        <v>43</v>
      </c>
      <c r="AH150" s="4"/>
      <c r="AI150" t="s">
        <v>243</v>
      </c>
      <c r="AJ150">
        <v>15</v>
      </c>
      <c r="AK150">
        <v>468</v>
      </c>
    </row>
    <row r="151" spans="1:37" ht="15" customHeight="1">
      <c r="A151" t="str">
        <f>LEFT(Table1[[#This Row],[address]],3)&amp;(RIGHT(Table1[[#This Row],[address]],LEN(Table1[[#This Row],[address]])-3)+1)</f>
        <v>$B$29</v>
      </c>
      <c r="B151" t="str">
        <f>IF(Table1[[#This Row],[E]]&lt;&gt;"",1,"x")</f>
        <v>x</v>
      </c>
      <c r="C151" t="s">
        <v>40</v>
      </c>
      <c r="E151" t="s">
        <v>244</v>
      </c>
      <c r="F151">
        <v>15</v>
      </c>
      <c r="G151">
        <v>468</v>
      </c>
      <c r="H151">
        <f>MAX(Table1[[#This Row],[h]],Table1[[#This Row],[h8]],Table1[[#This Row],[h17]],Table1[[#This Row],[h26]])</f>
        <v>15</v>
      </c>
      <c r="I151">
        <f>MAX(Table1[[#This Row],[w]],Table1[[#This Row],[w9]],Table1[[#This Row],[w18]],Table1[[#This Row],[w27]])</f>
        <v>468</v>
      </c>
      <c r="J151" t="b">
        <f>AND(Table1[[#This Row],[address]]=Table1[[#This Row],[address7]],Table1[[#This Row],[address]]=Table1[[#This Row],[address16]],Table1[[#This Row],[address]]=Table1[[#This Row],[address25]])</f>
        <v>1</v>
      </c>
      <c r="M151" t="s">
        <v>41</v>
      </c>
      <c r="O151" t="s">
        <v>244</v>
      </c>
      <c r="P151">
        <v>15</v>
      </c>
      <c r="Q151">
        <v>468</v>
      </c>
      <c r="W151" t="s">
        <v>42</v>
      </c>
      <c r="Y151" t="s">
        <v>244</v>
      </c>
      <c r="Z151">
        <v>15</v>
      </c>
      <c r="AA151">
        <v>468</v>
      </c>
      <c r="AG151" t="s">
        <v>43</v>
      </c>
      <c r="AI151" t="s">
        <v>244</v>
      </c>
      <c r="AJ151">
        <v>15</v>
      </c>
      <c r="AK151">
        <v>468</v>
      </c>
    </row>
    <row r="152" spans="1:37" ht="15" customHeight="1">
      <c r="A152" t="str">
        <f>LEFT(Table1[[#This Row],[address]],3)&amp;(RIGHT(Table1[[#This Row],[address]],LEN(Table1[[#This Row],[address]])-3)+1)</f>
        <v>$B$30</v>
      </c>
      <c r="B152" t="str">
        <f>IF(Table1[[#This Row],[E]]&lt;&gt;"",1,"x")</f>
        <v>x</v>
      </c>
      <c r="C152" t="s">
        <v>40</v>
      </c>
      <c r="E152" t="s">
        <v>245</v>
      </c>
      <c r="F152">
        <v>15</v>
      </c>
      <c r="G152">
        <v>468</v>
      </c>
      <c r="H152">
        <f>MAX(Table1[[#This Row],[h]],Table1[[#This Row],[h8]],Table1[[#This Row],[h17]],Table1[[#This Row],[h26]])</f>
        <v>15</v>
      </c>
      <c r="I152">
        <f>MAX(Table1[[#This Row],[w]],Table1[[#This Row],[w9]],Table1[[#This Row],[w18]],Table1[[#This Row],[w27]])</f>
        <v>468</v>
      </c>
      <c r="J152" t="b">
        <f>AND(Table1[[#This Row],[address]]=Table1[[#This Row],[address7]],Table1[[#This Row],[address]]=Table1[[#This Row],[address16]],Table1[[#This Row],[address]]=Table1[[#This Row],[address25]])</f>
        <v>1</v>
      </c>
      <c r="M152" t="s">
        <v>41</v>
      </c>
      <c r="O152" t="s">
        <v>245</v>
      </c>
      <c r="P152">
        <v>15</v>
      </c>
      <c r="Q152">
        <v>468</v>
      </c>
      <c r="W152" t="s">
        <v>42</v>
      </c>
      <c r="Y152" t="s">
        <v>245</v>
      </c>
      <c r="Z152">
        <v>15</v>
      </c>
      <c r="AA152">
        <v>468</v>
      </c>
      <c r="AG152" t="s">
        <v>43</v>
      </c>
      <c r="AI152" t="s">
        <v>245</v>
      </c>
      <c r="AJ152">
        <v>15</v>
      </c>
      <c r="AK152">
        <v>468</v>
      </c>
    </row>
    <row r="153" spans="1:37" ht="15" customHeight="1">
      <c r="A153" t="str">
        <f>LEFT(Table1[[#This Row],[address]],3)&amp;(RIGHT(Table1[[#This Row],[address]],LEN(Table1[[#This Row],[address]])-3)+1)</f>
        <v>$B$31</v>
      </c>
      <c r="B153" t="str">
        <f>IF(Table1[[#This Row],[E]]&lt;&gt;"",1,"x")</f>
        <v>x</v>
      </c>
      <c r="C153" t="s">
        <v>40</v>
      </c>
      <c r="E153" t="s">
        <v>246</v>
      </c>
      <c r="F153">
        <v>15</v>
      </c>
      <c r="G153">
        <v>468</v>
      </c>
      <c r="H153">
        <f>MAX(Table1[[#This Row],[h]],Table1[[#This Row],[h8]],Table1[[#This Row],[h17]],Table1[[#This Row],[h26]])</f>
        <v>15</v>
      </c>
      <c r="I153">
        <f>MAX(Table1[[#This Row],[w]],Table1[[#This Row],[w9]],Table1[[#This Row],[w18]],Table1[[#This Row],[w27]])</f>
        <v>468</v>
      </c>
      <c r="J153" t="b">
        <f>AND(Table1[[#This Row],[address]]=Table1[[#This Row],[address7]],Table1[[#This Row],[address]]=Table1[[#This Row],[address16]],Table1[[#This Row],[address]]=Table1[[#This Row],[address25]])</f>
        <v>1</v>
      </c>
      <c r="M153" t="s">
        <v>41</v>
      </c>
      <c r="O153" t="s">
        <v>246</v>
      </c>
      <c r="P153">
        <v>15</v>
      </c>
      <c r="Q153">
        <v>468</v>
      </c>
      <c r="W153" t="s">
        <v>42</v>
      </c>
      <c r="Y153" t="s">
        <v>246</v>
      </c>
      <c r="Z153">
        <v>15</v>
      </c>
      <c r="AA153">
        <v>468</v>
      </c>
      <c r="AG153" t="s">
        <v>43</v>
      </c>
      <c r="AI153" t="s">
        <v>246</v>
      </c>
      <c r="AJ153">
        <v>15</v>
      </c>
      <c r="AK153">
        <v>468</v>
      </c>
    </row>
    <row r="154" spans="1:37" ht="15" customHeight="1">
      <c r="A154" t="str">
        <f>LEFT(Table1[[#This Row],[address]],3)&amp;(RIGHT(Table1[[#This Row],[address]],LEN(Table1[[#This Row],[address]])-3)+1)</f>
        <v>$C$2</v>
      </c>
      <c r="B154" t="str">
        <f>IF(Table1[[#This Row],[E]]&lt;&gt;"",1,"x")</f>
        <v>x</v>
      </c>
      <c r="C154" t="s">
        <v>40</v>
      </c>
      <c r="E154" t="s">
        <v>249</v>
      </c>
      <c r="F154">
        <v>16.5</v>
      </c>
      <c r="G154">
        <v>105.75</v>
      </c>
      <c r="H154">
        <f>MAX(Table1[[#This Row],[h]],Table1[[#This Row],[h8]],Table1[[#This Row],[h17]],Table1[[#This Row],[h26]])</f>
        <v>16.5</v>
      </c>
      <c r="I154">
        <f>MAX(Table1[[#This Row],[w]],Table1[[#This Row],[w9]],Table1[[#This Row],[w18]],Table1[[#This Row],[w27]])</f>
        <v>105.75</v>
      </c>
      <c r="J154" t="b">
        <f>AND(Table1[[#This Row],[address]]=Table1[[#This Row],[address7]],Table1[[#This Row],[address]]=Table1[[#This Row],[address16]],Table1[[#This Row],[address]]=Table1[[#This Row],[address25]])</f>
        <v>1</v>
      </c>
      <c r="M154" t="s">
        <v>41</v>
      </c>
      <c r="O154" t="s">
        <v>249</v>
      </c>
      <c r="P154">
        <v>16.5</v>
      </c>
      <c r="Q154">
        <v>105.75</v>
      </c>
      <c r="W154" t="s">
        <v>42</v>
      </c>
      <c r="Y154" t="s">
        <v>249</v>
      </c>
      <c r="Z154">
        <v>16.5</v>
      </c>
      <c r="AA154">
        <v>105.75</v>
      </c>
      <c r="AG154" t="s">
        <v>43</v>
      </c>
      <c r="AI154" t="s">
        <v>249</v>
      </c>
      <c r="AJ154">
        <v>16.5</v>
      </c>
      <c r="AK154">
        <v>105.75</v>
      </c>
    </row>
    <row r="155" spans="1:37" ht="15" customHeight="1">
      <c r="A155" t="str">
        <f>LEFT(Table1[[#This Row],[address]],3)&amp;(RIGHT(Table1[[#This Row],[address]],LEN(Table1[[#This Row],[address]])-3)+1)</f>
        <v>$C$3</v>
      </c>
      <c r="B155" t="str">
        <f>IF(Table1[[#This Row],[E]]&lt;&gt;"",1,"x")</f>
        <v>x</v>
      </c>
      <c r="C155" t="s">
        <v>40</v>
      </c>
      <c r="E155" t="s">
        <v>248</v>
      </c>
      <c r="F155">
        <v>16.5</v>
      </c>
      <c r="G155">
        <v>105.75</v>
      </c>
      <c r="H155">
        <f>MAX(Table1[[#This Row],[h]],Table1[[#This Row],[h8]],Table1[[#This Row],[h17]],Table1[[#This Row],[h26]])</f>
        <v>20.25</v>
      </c>
      <c r="I155">
        <f>MAX(Table1[[#This Row],[w]],Table1[[#This Row],[w9]],Table1[[#This Row],[w18]],Table1[[#This Row],[w27]])</f>
        <v>105.75</v>
      </c>
      <c r="J155" t="b">
        <f>AND(Table1[[#This Row],[address]]=Table1[[#This Row],[address7]],Table1[[#This Row],[address]]=Table1[[#This Row],[address16]],Table1[[#This Row],[address]]=Table1[[#This Row],[address25]])</f>
        <v>1</v>
      </c>
      <c r="M155" t="s">
        <v>41</v>
      </c>
      <c r="O155" t="s">
        <v>248</v>
      </c>
      <c r="P155">
        <v>16.5</v>
      </c>
      <c r="Q155">
        <v>105.75</v>
      </c>
      <c r="W155" t="s">
        <v>42</v>
      </c>
      <c r="Y155" t="s">
        <v>248</v>
      </c>
      <c r="Z155">
        <v>16.5</v>
      </c>
      <c r="AA155">
        <v>105.75</v>
      </c>
      <c r="AG155" t="s">
        <v>43</v>
      </c>
      <c r="AI155" t="s">
        <v>248</v>
      </c>
      <c r="AJ155">
        <v>20.25</v>
      </c>
      <c r="AK155">
        <v>105.75</v>
      </c>
    </row>
    <row r="156" spans="1:37" ht="15" customHeight="1">
      <c r="A156" t="str">
        <f>LEFT(Table1[[#This Row],[address]],3)&amp;(RIGHT(Table1[[#This Row],[address]],LEN(Table1[[#This Row],[address]])-3)+1)</f>
        <v>$C$4</v>
      </c>
      <c r="B156" t="str">
        <f>IF(Table1[[#This Row],[E]]&lt;&gt;"",1,"x")</f>
        <v>x</v>
      </c>
      <c r="C156" t="s">
        <v>40</v>
      </c>
      <c r="E156" t="s">
        <v>250</v>
      </c>
      <c r="F156">
        <v>93</v>
      </c>
      <c r="G156">
        <v>105.75</v>
      </c>
      <c r="H156">
        <f>MAX(Table1[[#This Row],[h]],Table1[[#This Row],[h8]],Table1[[#This Row],[h17]],Table1[[#This Row],[h26]])</f>
        <v>93</v>
      </c>
      <c r="I156">
        <f>MAX(Table1[[#This Row],[w]],Table1[[#This Row],[w9]],Table1[[#This Row],[w18]],Table1[[#This Row],[w27]])</f>
        <v>105.75</v>
      </c>
      <c r="J156" t="b">
        <f>AND(Table1[[#This Row],[address]]=Table1[[#This Row],[address7]],Table1[[#This Row],[address]]=Table1[[#This Row],[address16]],Table1[[#This Row],[address]]=Table1[[#This Row],[address25]])</f>
        <v>1</v>
      </c>
      <c r="M156" t="s">
        <v>41</v>
      </c>
      <c r="O156" t="s">
        <v>250</v>
      </c>
      <c r="P156">
        <v>93</v>
      </c>
      <c r="Q156">
        <v>105.75</v>
      </c>
      <c r="W156" t="s">
        <v>42</v>
      </c>
      <c r="Y156" t="s">
        <v>250</v>
      </c>
      <c r="Z156">
        <v>93</v>
      </c>
      <c r="AA156">
        <v>105.75</v>
      </c>
      <c r="AG156" t="s">
        <v>43</v>
      </c>
      <c r="AI156" t="s">
        <v>250</v>
      </c>
      <c r="AJ156">
        <v>93</v>
      </c>
      <c r="AK156">
        <v>105.75</v>
      </c>
    </row>
    <row r="157" spans="1:37" ht="15" customHeight="1">
      <c r="A157" t="str">
        <f>LEFT(Table1[[#This Row],[address]],3)&amp;(RIGHT(Table1[[#This Row],[address]],LEN(Table1[[#This Row],[address]])-3)+1)</f>
        <v>$C$5</v>
      </c>
      <c r="B157" t="str">
        <f>IF(Table1[[#This Row],[E]]&lt;&gt;"",1,"x")</f>
        <v>x</v>
      </c>
      <c r="C157" t="s">
        <v>40</v>
      </c>
      <c r="E157" t="s">
        <v>251</v>
      </c>
      <c r="F157">
        <v>16.5</v>
      </c>
      <c r="G157">
        <v>105.75</v>
      </c>
      <c r="H157">
        <f>MAX(Table1[[#This Row],[h]],Table1[[#This Row],[h8]],Table1[[#This Row],[h17]],Table1[[#This Row],[h26]])</f>
        <v>16.5</v>
      </c>
      <c r="I157">
        <f>MAX(Table1[[#This Row],[w]],Table1[[#This Row],[w9]],Table1[[#This Row],[w18]],Table1[[#This Row],[w27]])</f>
        <v>105.75</v>
      </c>
      <c r="J157" t="b">
        <f>AND(Table1[[#This Row],[address]]=Table1[[#This Row],[address7]],Table1[[#This Row],[address]]=Table1[[#This Row],[address16]],Table1[[#This Row],[address]]=Table1[[#This Row],[address25]])</f>
        <v>1</v>
      </c>
      <c r="M157" t="s">
        <v>41</v>
      </c>
      <c r="O157" t="s">
        <v>251</v>
      </c>
      <c r="P157">
        <v>16.5</v>
      </c>
      <c r="Q157">
        <v>105.75</v>
      </c>
      <c r="W157" t="s">
        <v>42</v>
      </c>
      <c r="Y157" t="s">
        <v>251</v>
      </c>
      <c r="Z157">
        <v>16.5</v>
      </c>
      <c r="AA157">
        <v>105.75</v>
      </c>
      <c r="AG157" t="s">
        <v>43</v>
      </c>
      <c r="AI157" t="s">
        <v>251</v>
      </c>
      <c r="AJ157">
        <v>16.5</v>
      </c>
      <c r="AK157">
        <v>105.75</v>
      </c>
    </row>
    <row r="158" spans="1:37" ht="15" customHeight="1">
      <c r="A158" t="str">
        <f>LEFT(Table1[[#This Row],[address]],3)&amp;(RIGHT(Table1[[#This Row],[address]],LEN(Table1[[#This Row],[address]])-3)+1)</f>
        <v>$C$6</v>
      </c>
      <c r="B158">
        <f>IF(Table1[[#This Row],[E]]&lt;&gt;"",1,"x")</f>
        <v>1</v>
      </c>
      <c r="C158" t="s">
        <v>40</v>
      </c>
      <c r="D158" t="s">
        <v>341</v>
      </c>
      <c r="E158" t="s">
        <v>252</v>
      </c>
      <c r="F158">
        <v>16.5</v>
      </c>
      <c r="G158">
        <v>105.75</v>
      </c>
      <c r="H158">
        <f>MAX(Table1[[#This Row],[h]],Table1[[#This Row],[h8]],Table1[[#This Row],[h17]],Table1[[#This Row],[h26]])</f>
        <v>16.5</v>
      </c>
      <c r="I158">
        <f>MAX(Table1[[#This Row],[w]],Table1[[#This Row],[w9]],Table1[[#This Row],[w18]],Table1[[#This Row],[w27]])</f>
        <v>105.75</v>
      </c>
      <c r="J158" t="b">
        <f>AND(Table1[[#This Row],[address]]=Table1[[#This Row],[address7]],Table1[[#This Row],[address]]=Table1[[#This Row],[address16]],Table1[[#This Row],[address]]=Table1[[#This Row],[address25]])</f>
        <v>1</v>
      </c>
      <c r="M158" t="s">
        <v>41</v>
      </c>
      <c r="N158" t="s">
        <v>341</v>
      </c>
      <c r="O158" t="s">
        <v>252</v>
      </c>
      <c r="P158">
        <v>16.5</v>
      </c>
      <c r="Q158">
        <v>105.75</v>
      </c>
      <c r="W158" t="s">
        <v>42</v>
      </c>
      <c r="X158" t="s">
        <v>341</v>
      </c>
      <c r="Y158" t="s">
        <v>252</v>
      </c>
      <c r="Z158">
        <v>16.5</v>
      </c>
      <c r="AA158">
        <v>105.75</v>
      </c>
      <c r="AG158" t="s">
        <v>43</v>
      </c>
      <c r="AH158" t="s">
        <v>342</v>
      </c>
      <c r="AI158" t="s">
        <v>252</v>
      </c>
      <c r="AJ158">
        <v>16.5</v>
      </c>
      <c r="AK158">
        <v>105.75</v>
      </c>
    </row>
    <row r="159" spans="1:37" ht="15" customHeight="1">
      <c r="A159" t="str">
        <f>LEFT(Table1[[#This Row],[address]],3)&amp;(RIGHT(Table1[[#This Row],[address]],LEN(Table1[[#This Row],[address]])-3)+1)</f>
        <v>$C$7</v>
      </c>
      <c r="B159" t="str">
        <f>IF(Table1[[#This Row],[E]]&lt;&gt;"",1,"x")</f>
        <v>x</v>
      </c>
      <c r="C159" t="s">
        <v>40</v>
      </c>
      <c r="E159" t="s">
        <v>253</v>
      </c>
      <c r="F159">
        <v>16.5</v>
      </c>
      <c r="G159">
        <v>105.75</v>
      </c>
      <c r="H159">
        <f>MAX(Table1[[#This Row],[h]],Table1[[#This Row],[h8]],Table1[[#This Row],[h17]],Table1[[#This Row],[h26]])</f>
        <v>16.5</v>
      </c>
      <c r="I159">
        <f>MAX(Table1[[#This Row],[w]],Table1[[#This Row],[w9]],Table1[[#This Row],[w18]],Table1[[#This Row],[w27]])</f>
        <v>105.75</v>
      </c>
      <c r="J159" t="b">
        <f>AND(Table1[[#This Row],[address]]=Table1[[#This Row],[address7]],Table1[[#This Row],[address]]=Table1[[#This Row],[address16]],Table1[[#This Row],[address]]=Table1[[#This Row],[address25]])</f>
        <v>1</v>
      </c>
      <c r="M159" t="s">
        <v>41</v>
      </c>
      <c r="O159" t="s">
        <v>253</v>
      </c>
      <c r="P159">
        <v>16.5</v>
      </c>
      <c r="Q159">
        <v>105.75</v>
      </c>
      <c r="W159" t="s">
        <v>42</v>
      </c>
      <c r="Y159" t="s">
        <v>253</v>
      </c>
      <c r="Z159">
        <v>16.5</v>
      </c>
      <c r="AA159">
        <v>105.75</v>
      </c>
      <c r="AG159" t="s">
        <v>43</v>
      </c>
      <c r="AI159" t="s">
        <v>253</v>
      </c>
      <c r="AJ159">
        <v>16.5</v>
      </c>
      <c r="AK159">
        <v>105.75</v>
      </c>
    </row>
    <row r="160" spans="1:37" ht="15" customHeight="1">
      <c r="A160" t="str">
        <f>LEFT(Table1[[#This Row],[address]],3)&amp;(RIGHT(Table1[[#This Row],[address]],LEN(Table1[[#This Row],[address]])-3)+1)</f>
        <v>$C$8</v>
      </c>
      <c r="B160" t="s">
        <v>155</v>
      </c>
      <c r="C160" t="s">
        <v>40</v>
      </c>
      <c r="D160" t="s">
        <v>32</v>
      </c>
      <c r="E160" t="s">
        <v>254</v>
      </c>
      <c r="F160">
        <v>15.75</v>
      </c>
      <c r="G160">
        <v>105.75</v>
      </c>
      <c r="H160">
        <f>MAX(Table1[[#This Row],[h]],Table1[[#This Row],[h8]],Table1[[#This Row],[h17]],Table1[[#This Row],[h26]])</f>
        <v>15.75</v>
      </c>
      <c r="I160">
        <f>MAX(Table1[[#This Row],[w]],Table1[[#This Row],[w9]],Table1[[#This Row],[w18]],Table1[[#This Row],[w27]])</f>
        <v>105.75</v>
      </c>
      <c r="J160" t="b">
        <f>AND(Table1[[#This Row],[address]]=Table1[[#This Row],[address7]],Table1[[#This Row],[address]]=Table1[[#This Row],[address16]],Table1[[#This Row],[address]]=Table1[[#This Row],[address25]])</f>
        <v>1</v>
      </c>
      <c r="M160" t="s">
        <v>41</v>
      </c>
      <c r="N160" t="s">
        <v>32</v>
      </c>
      <c r="O160" t="s">
        <v>254</v>
      </c>
      <c r="P160">
        <v>15</v>
      </c>
      <c r="Q160">
        <v>105.75</v>
      </c>
      <c r="W160" t="s">
        <v>42</v>
      </c>
      <c r="X160" t="s">
        <v>32</v>
      </c>
      <c r="Y160" t="s">
        <v>254</v>
      </c>
      <c r="Z160">
        <v>15.75</v>
      </c>
      <c r="AA160">
        <v>105.75</v>
      </c>
      <c r="AG160" t="s">
        <v>43</v>
      </c>
      <c r="AH160" t="s">
        <v>32</v>
      </c>
      <c r="AI160" t="s">
        <v>254</v>
      </c>
      <c r="AJ160">
        <v>15.75</v>
      </c>
      <c r="AK160">
        <v>105.75</v>
      </c>
    </row>
    <row r="161" spans="1:37" ht="15" customHeight="1">
      <c r="A161" t="str">
        <f>LEFT(Table1[[#This Row],[address]],3)&amp;(RIGHT(Table1[[#This Row],[address]],LEN(Table1[[#This Row],[address]])-3)+1)</f>
        <v>$C$9</v>
      </c>
      <c r="B161" t="s">
        <v>155</v>
      </c>
      <c r="C161" t="s">
        <v>40</v>
      </c>
      <c r="D161" t="s">
        <v>32</v>
      </c>
      <c r="E161" t="s">
        <v>255</v>
      </c>
      <c r="F161">
        <v>15.75</v>
      </c>
      <c r="G161">
        <v>105.75</v>
      </c>
      <c r="H161">
        <f>MAX(Table1[[#This Row],[h]],Table1[[#This Row],[h8]],Table1[[#This Row],[h17]],Table1[[#This Row],[h26]])</f>
        <v>15.75</v>
      </c>
      <c r="I161">
        <f>MAX(Table1[[#This Row],[w]],Table1[[#This Row],[w9]],Table1[[#This Row],[w18]],Table1[[#This Row],[w27]])</f>
        <v>105.75</v>
      </c>
      <c r="J161" t="b">
        <f>AND(Table1[[#This Row],[address]]=Table1[[#This Row],[address7]],Table1[[#This Row],[address]]=Table1[[#This Row],[address16]],Table1[[#This Row],[address]]=Table1[[#This Row],[address25]])</f>
        <v>1</v>
      </c>
      <c r="M161" t="s">
        <v>41</v>
      </c>
      <c r="N161" t="s">
        <v>32</v>
      </c>
      <c r="O161" t="s">
        <v>255</v>
      </c>
      <c r="P161">
        <v>15</v>
      </c>
      <c r="Q161">
        <v>105.75</v>
      </c>
      <c r="W161" t="s">
        <v>42</v>
      </c>
      <c r="X161" t="s">
        <v>32</v>
      </c>
      <c r="Y161" t="s">
        <v>255</v>
      </c>
      <c r="Z161">
        <v>15.75</v>
      </c>
      <c r="AA161">
        <v>105.75</v>
      </c>
      <c r="AG161" t="s">
        <v>43</v>
      </c>
      <c r="AH161" t="s">
        <v>32</v>
      </c>
      <c r="AI161" t="s">
        <v>255</v>
      </c>
      <c r="AJ161">
        <v>15.75</v>
      </c>
      <c r="AK161">
        <v>105.75</v>
      </c>
    </row>
    <row r="162" spans="1:37" ht="15" customHeight="1">
      <c r="A162" t="str">
        <f>LEFT(Table1[[#This Row],[address]],3)&amp;(RIGHT(Table1[[#This Row],[address]],LEN(Table1[[#This Row],[address]])-3)+1)</f>
        <v>$C$10</v>
      </c>
      <c r="B162" t="s">
        <v>155</v>
      </c>
      <c r="C162" t="s">
        <v>40</v>
      </c>
      <c r="D162" t="s">
        <v>32</v>
      </c>
      <c r="E162" t="s">
        <v>256</v>
      </c>
      <c r="F162">
        <v>15.75</v>
      </c>
      <c r="G162">
        <v>105.75</v>
      </c>
      <c r="H162">
        <f>MAX(Table1[[#This Row],[h]],Table1[[#This Row],[h8]],Table1[[#This Row],[h17]],Table1[[#This Row],[h26]])</f>
        <v>15.75</v>
      </c>
      <c r="I162">
        <f>MAX(Table1[[#This Row],[w]],Table1[[#This Row],[w9]],Table1[[#This Row],[w18]],Table1[[#This Row],[w27]])</f>
        <v>105.75</v>
      </c>
      <c r="J162" t="b">
        <f>AND(Table1[[#This Row],[address]]=Table1[[#This Row],[address7]],Table1[[#This Row],[address]]=Table1[[#This Row],[address16]],Table1[[#This Row],[address]]=Table1[[#This Row],[address25]])</f>
        <v>1</v>
      </c>
      <c r="M162" t="s">
        <v>41</v>
      </c>
      <c r="N162" t="s">
        <v>32</v>
      </c>
      <c r="O162" t="s">
        <v>256</v>
      </c>
      <c r="P162">
        <v>15</v>
      </c>
      <c r="Q162">
        <v>105.75</v>
      </c>
      <c r="W162" t="s">
        <v>42</v>
      </c>
      <c r="X162" t="s">
        <v>32</v>
      </c>
      <c r="Y162" t="s">
        <v>256</v>
      </c>
      <c r="Z162">
        <v>15.75</v>
      </c>
      <c r="AA162">
        <v>105.75</v>
      </c>
      <c r="AG162" t="s">
        <v>43</v>
      </c>
      <c r="AH162" t="s">
        <v>32</v>
      </c>
      <c r="AI162" t="s">
        <v>256</v>
      </c>
      <c r="AJ162">
        <v>15.75</v>
      </c>
      <c r="AK162">
        <v>105.75</v>
      </c>
    </row>
    <row r="163" spans="1:37" ht="15" customHeight="1">
      <c r="A163" t="str">
        <f>LEFT(Table1[[#This Row],[address]],3)&amp;(RIGHT(Table1[[#This Row],[address]],LEN(Table1[[#This Row],[address]])-3)+1)</f>
        <v>$C$11</v>
      </c>
      <c r="B163" t="s">
        <v>155</v>
      </c>
      <c r="C163" t="s">
        <v>40</v>
      </c>
      <c r="D163" t="s">
        <v>32</v>
      </c>
      <c r="E163" t="s">
        <v>257</v>
      </c>
      <c r="F163">
        <v>15.75</v>
      </c>
      <c r="G163">
        <v>105.75</v>
      </c>
      <c r="H163">
        <f>MAX(Table1[[#This Row],[h]],Table1[[#This Row],[h8]],Table1[[#This Row],[h17]],Table1[[#This Row],[h26]])</f>
        <v>15.75</v>
      </c>
      <c r="I163">
        <f>MAX(Table1[[#This Row],[w]],Table1[[#This Row],[w9]],Table1[[#This Row],[w18]],Table1[[#This Row],[w27]])</f>
        <v>105.75</v>
      </c>
      <c r="J163" t="b">
        <f>AND(Table1[[#This Row],[address]]=Table1[[#This Row],[address7]],Table1[[#This Row],[address]]=Table1[[#This Row],[address16]],Table1[[#This Row],[address]]=Table1[[#This Row],[address25]])</f>
        <v>1</v>
      </c>
      <c r="M163" t="s">
        <v>41</v>
      </c>
      <c r="N163" t="s">
        <v>32</v>
      </c>
      <c r="O163" t="s">
        <v>257</v>
      </c>
      <c r="P163">
        <v>15</v>
      </c>
      <c r="Q163">
        <v>105.75</v>
      </c>
      <c r="W163" t="s">
        <v>42</v>
      </c>
      <c r="X163" t="s">
        <v>32</v>
      </c>
      <c r="Y163" t="s">
        <v>257</v>
      </c>
      <c r="Z163">
        <v>15.75</v>
      </c>
      <c r="AA163">
        <v>105.75</v>
      </c>
      <c r="AG163" t="s">
        <v>43</v>
      </c>
      <c r="AH163" t="s">
        <v>32</v>
      </c>
      <c r="AI163" t="s">
        <v>257</v>
      </c>
      <c r="AJ163">
        <v>15.75</v>
      </c>
      <c r="AK163">
        <v>105.75</v>
      </c>
    </row>
    <row r="164" spans="1:37" ht="15" customHeight="1">
      <c r="A164" t="str">
        <f>LEFT(Table1[[#This Row],[address]],3)&amp;(RIGHT(Table1[[#This Row],[address]],LEN(Table1[[#This Row],[address]])-3)+1)</f>
        <v>$C$12</v>
      </c>
      <c r="B164">
        <f>IF(Table1[[#This Row],[E]]&lt;&gt;"",1,"x")</f>
        <v>1</v>
      </c>
      <c r="C164" t="s">
        <v>40</v>
      </c>
      <c r="D164" t="s">
        <v>341</v>
      </c>
      <c r="E164" t="s">
        <v>258</v>
      </c>
      <c r="F164">
        <v>15.75</v>
      </c>
      <c r="G164">
        <v>105.75</v>
      </c>
      <c r="H164">
        <f>MAX(Table1[[#This Row],[h]],Table1[[#This Row],[h8]],Table1[[#This Row],[h17]],Table1[[#This Row],[h26]])</f>
        <v>15.75</v>
      </c>
      <c r="I164">
        <f>MAX(Table1[[#This Row],[w]],Table1[[#This Row],[w9]],Table1[[#This Row],[w18]],Table1[[#This Row],[w27]])</f>
        <v>105.75</v>
      </c>
      <c r="J164" t="b">
        <f>AND(Table1[[#This Row],[address]]=Table1[[#This Row],[address7]],Table1[[#This Row],[address]]=Table1[[#This Row],[address16]],Table1[[#This Row],[address]]=Table1[[#This Row],[address25]])</f>
        <v>1</v>
      </c>
      <c r="M164" t="s">
        <v>41</v>
      </c>
      <c r="N164" t="s">
        <v>32</v>
      </c>
      <c r="O164" t="s">
        <v>258</v>
      </c>
      <c r="P164">
        <v>15</v>
      </c>
      <c r="Q164">
        <v>105.75</v>
      </c>
      <c r="W164" t="s">
        <v>42</v>
      </c>
      <c r="X164" t="s">
        <v>32</v>
      </c>
      <c r="Y164" t="s">
        <v>258</v>
      </c>
      <c r="Z164">
        <v>15.75</v>
      </c>
      <c r="AA164">
        <v>105.75</v>
      </c>
      <c r="AG164" t="s">
        <v>43</v>
      </c>
      <c r="AH164" t="s">
        <v>32</v>
      </c>
      <c r="AI164" t="s">
        <v>258</v>
      </c>
      <c r="AJ164">
        <v>15</v>
      </c>
      <c r="AK164">
        <v>105.75</v>
      </c>
    </row>
    <row r="165" spans="1:37" ht="15" customHeight="1">
      <c r="A165" t="str">
        <f>LEFT(Table1[[#This Row],[address]],3)&amp;(RIGHT(Table1[[#This Row],[address]],LEN(Table1[[#This Row],[address]])-3)+1)</f>
        <v>$C$13</v>
      </c>
      <c r="B165" t="s">
        <v>155</v>
      </c>
      <c r="C165" t="s">
        <v>40</v>
      </c>
      <c r="D165" t="s">
        <v>32</v>
      </c>
      <c r="E165" t="s">
        <v>259</v>
      </c>
      <c r="F165">
        <v>15.75</v>
      </c>
      <c r="G165">
        <v>105.75</v>
      </c>
      <c r="H165">
        <f>MAX(Table1[[#This Row],[h]],Table1[[#This Row],[h8]],Table1[[#This Row],[h17]],Table1[[#This Row],[h26]])</f>
        <v>15.75</v>
      </c>
      <c r="I165">
        <f>MAX(Table1[[#This Row],[w]],Table1[[#This Row],[w9]],Table1[[#This Row],[w18]],Table1[[#This Row],[w27]])</f>
        <v>105.75</v>
      </c>
      <c r="J165" t="b">
        <f>AND(Table1[[#This Row],[address]]=Table1[[#This Row],[address7]],Table1[[#This Row],[address]]=Table1[[#This Row],[address16]],Table1[[#This Row],[address]]=Table1[[#This Row],[address25]])</f>
        <v>1</v>
      </c>
      <c r="M165" t="s">
        <v>41</v>
      </c>
      <c r="N165" t="s">
        <v>32</v>
      </c>
      <c r="O165" t="s">
        <v>259</v>
      </c>
      <c r="P165">
        <v>14.25</v>
      </c>
      <c r="Q165">
        <v>105.75</v>
      </c>
      <c r="W165" t="s">
        <v>42</v>
      </c>
      <c r="X165" t="s">
        <v>32</v>
      </c>
      <c r="Y165" t="s">
        <v>259</v>
      </c>
      <c r="Z165">
        <v>15.75</v>
      </c>
      <c r="AA165">
        <v>105.75</v>
      </c>
      <c r="AG165" t="s">
        <v>43</v>
      </c>
      <c r="AH165" t="s">
        <v>32</v>
      </c>
      <c r="AI165" t="s">
        <v>259</v>
      </c>
      <c r="AJ165">
        <v>15.75</v>
      </c>
      <c r="AK165">
        <v>105.75</v>
      </c>
    </row>
    <row r="166" spans="1:37" ht="15" customHeight="1">
      <c r="A166" t="str">
        <f>LEFT(Table1[[#This Row],[address]],3)&amp;(RIGHT(Table1[[#This Row],[address]],LEN(Table1[[#This Row],[address]])-3)+1)</f>
        <v>$C$14</v>
      </c>
      <c r="B166" t="s">
        <v>155</v>
      </c>
      <c r="C166" t="s">
        <v>40</v>
      </c>
      <c r="D166" t="s">
        <v>32</v>
      </c>
      <c r="E166" t="s">
        <v>260</v>
      </c>
      <c r="F166">
        <v>15.75</v>
      </c>
      <c r="G166">
        <v>105.75</v>
      </c>
      <c r="H166">
        <f>MAX(Table1[[#This Row],[h]],Table1[[#This Row],[h8]],Table1[[#This Row],[h17]],Table1[[#This Row],[h26]])</f>
        <v>15.75</v>
      </c>
      <c r="I166">
        <f>MAX(Table1[[#This Row],[w]],Table1[[#This Row],[w9]],Table1[[#This Row],[w18]],Table1[[#This Row],[w27]])</f>
        <v>105.75</v>
      </c>
      <c r="J166" t="b">
        <f>AND(Table1[[#This Row],[address]]=Table1[[#This Row],[address7]],Table1[[#This Row],[address]]=Table1[[#This Row],[address16]],Table1[[#This Row],[address]]=Table1[[#This Row],[address25]])</f>
        <v>1</v>
      </c>
      <c r="M166" t="s">
        <v>41</v>
      </c>
      <c r="N166" t="s">
        <v>32</v>
      </c>
      <c r="O166" t="s">
        <v>260</v>
      </c>
      <c r="P166">
        <v>15.75</v>
      </c>
      <c r="Q166">
        <v>105.75</v>
      </c>
      <c r="W166" t="s">
        <v>42</v>
      </c>
      <c r="X166" t="s">
        <v>32</v>
      </c>
      <c r="Y166" t="s">
        <v>260</v>
      </c>
      <c r="Z166">
        <v>15.75</v>
      </c>
      <c r="AA166">
        <v>105.75</v>
      </c>
      <c r="AG166" t="s">
        <v>43</v>
      </c>
      <c r="AH166" t="s">
        <v>32</v>
      </c>
      <c r="AI166" t="s">
        <v>260</v>
      </c>
      <c r="AJ166">
        <v>15.75</v>
      </c>
      <c r="AK166">
        <v>105.75</v>
      </c>
    </row>
    <row r="167" spans="1:37" ht="15" customHeight="1">
      <c r="A167" t="str">
        <f>LEFT(Table1[[#This Row],[address]],3)&amp;(RIGHT(Table1[[#This Row],[address]],LEN(Table1[[#This Row],[address]])-3)+1)</f>
        <v>$C$15</v>
      </c>
      <c r="B167" t="str">
        <f>IF(Table1[[#This Row],[E]]&lt;&gt;"",1,"x")</f>
        <v>x</v>
      </c>
      <c r="C167" t="s">
        <v>40</v>
      </c>
      <c r="E167" t="s">
        <v>261</v>
      </c>
      <c r="F167">
        <v>15</v>
      </c>
      <c r="G167">
        <v>105.75</v>
      </c>
      <c r="H167">
        <f>MAX(Table1[[#This Row],[h]],Table1[[#This Row],[h8]],Table1[[#This Row],[h17]],Table1[[#This Row],[h26]])</f>
        <v>15.75</v>
      </c>
      <c r="I167">
        <f>MAX(Table1[[#This Row],[w]],Table1[[#This Row],[w9]],Table1[[#This Row],[w18]],Table1[[#This Row],[w27]])</f>
        <v>105.75</v>
      </c>
      <c r="J167" t="b">
        <f>AND(Table1[[#This Row],[address]]=Table1[[#This Row],[address7]],Table1[[#This Row],[address]]=Table1[[#This Row],[address16]],Table1[[#This Row],[address]]=Table1[[#This Row],[address25]])</f>
        <v>1</v>
      </c>
      <c r="M167" t="s">
        <v>41</v>
      </c>
      <c r="O167" t="s">
        <v>261</v>
      </c>
      <c r="P167">
        <v>15.75</v>
      </c>
      <c r="Q167">
        <v>105.75</v>
      </c>
      <c r="W167" t="s">
        <v>42</v>
      </c>
      <c r="Y167" t="s">
        <v>261</v>
      </c>
      <c r="Z167">
        <v>15</v>
      </c>
      <c r="AA167">
        <v>105.75</v>
      </c>
      <c r="AG167" t="s">
        <v>43</v>
      </c>
      <c r="AI167" t="s">
        <v>261</v>
      </c>
      <c r="AJ167">
        <v>15</v>
      </c>
      <c r="AK167">
        <v>105.75</v>
      </c>
    </row>
    <row r="168" spans="1:37" ht="15" customHeight="1">
      <c r="A168" t="str">
        <f>LEFT(Table1[[#This Row],[address]],3)&amp;(RIGHT(Table1[[#This Row],[address]],LEN(Table1[[#This Row],[address]])-3)+1)</f>
        <v>$C$16</v>
      </c>
      <c r="B168" t="str">
        <f>IF(Table1[[#This Row],[E]]&lt;&gt;"",1,"x")</f>
        <v>x</v>
      </c>
      <c r="C168" t="s">
        <v>40</v>
      </c>
      <c r="E168" t="s">
        <v>262</v>
      </c>
      <c r="F168">
        <v>15</v>
      </c>
      <c r="G168">
        <v>105.75</v>
      </c>
      <c r="H168">
        <f>MAX(Table1[[#This Row],[h]],Table1[[#This Row],[h8]],Table1[[#This Row],[h17]],Table1[[#This Row],[h26]])</f>
        <v>15</v>
      </c>
      <c r="I168">
        <f>MAX(Table1[[#This Row],[w]],Table1[[#This Row],[w9]],Table1[[#This Row],[w18]],Table1[[#This Row],[w27]])</f>
        <v>105.75</v>
      </c>
      <c r="J168" t="b">
        <f>AND(Table1[[#This Row],[address]]=Table1[[#This Row],[address7]],Table1[[#This Row],[address]]=Table1[[#This Row],[address16]],Table1[[#This Row],[address]]=Table1[[#This Row],[address25]])</f>
        <v>1</v>
      </c>
      <c r="M168" t="s">
        <v>41</v>
      </c>
      <c r="O168" t="s">
        <v>262</v>
      </c>
      <c r="P168">
        <v>15</v>
      </c>
      <c r="Q168">
        <v>105.75</v>
      </c>
      <c r="W168" t="s">
        <v>42</v>
      </c>
      <c r="Y168" t="s">
        <v>262</v>
      </c>
      <c r="Z168">
        <v>15</v>
      </c>
      <c r="AA168">
        <v>105.75</v>
      </c>
      <c r="AG168" t="s">
        <v>43</v>
      </c>
      <c r="AI168" t="s">
        <v>262</v>
      </c>
      <c r="AJ168">
        <v>15</v>
      </c>
      <c r="AK168">
        <v>105.75</v>
      </c>
    </row>
    <row r="169" spans="1:37" ht="15" customHeight="1">
      <c r="A169" t="str">
        <f>LEFT(Table1[[#This Row],[address]],3)&amp;(RIGHT(Table1[[#This Row],[address]],LEN(Table1[[#This Row],[address]])-3)+1)</f>
        <v>$C$17</v>
      </c>
      <c r="B169" t="str">
        <f>IF(Table1[[#This Row],[E]]&lt;&gt;"",1,"x")</f>
        <v>x</v>
      </c>
      <c r="C169" t="s">
        <v>40</v>
      </c>
      <c r="E169" t="s">
        <v>263</v>
      </c>
      <c r="F169">
        <v>15</v>
      </c>
      <c r="G169">
        <v>105.75</v>
      </c>
      <c r="H169">
        <f>MAX(Table1[[#This Row],[h]],Table1[[#This Row],[h8]],Table1[[#This Row],[h17]],Table1[[#This Row],[h26]])</f>
        <v>15</v>
      </c>
      <c r="I169">
        <f>MAX(Table1[[#This Row],[w]],Table1[[#This Row],[w9]],Table1[[#This Row],[w18]],Table1[[#This Row],[w27]])</f>
        <v>105.75</v>
      </c>
      <c r="J169" t="b">
        <f>AND(Table1[[#This Row],[address]]=Table1[[#This Row],[address7]],Table1[[#This Row],[address]]=Table1[[#This Row],[address16]],Table1[[#This Row],[address]]=Table1[[#This Row],[address25]])</f>
        <v>1</v>
      </c>
      <c r="M169" t="s">
        <v>41</v>
      </c>
      <c r="O169" t="s">
        <v>263</v>
      </c>
      <c r="P169">
        <v>15</v>
      </c>
      <c r="Q169">
        <v>105.75</v>
      </c>
      <c r="W169" t="s">
        <v>42</v>
      </c>
      <c r="Y169" t="s">
        <v>263</v>
      </c>
      <c r="Z169">
        <v>15</v>
      </c>
      <c r="AA169">
        <v>105.75</v>
      </c>
      <c r="AG169" t="s">
        <v>43</v>
      </c>
      <c r="AI169" t="s">
        <v>263</v>
      </c>
      <c r="AJ169">
        <v>15</v>
      </c>
      <c r="AK169">
        <v>105.75</v>
      </c>
    </row>
    <row r="170" spans="1:37" ht="15" customHeight="1">
      <c r="A170" t="str">
        <f>LEFT(Table1[[#This Row],[address]],3)&amp;(RIGHT(Table1[[#This Row],[address]],LEN(Table1[[#This Row],[address]])-3)+1)</f>
        <v>$C$18</v>
      </c>
      <c r="B170" t="str">
        <f>IF(Table1[[#This Row],[E]]&lt;&gt;"",1,"x")</f>
        <v>x</v>
      </c>
      <c r="C170" t="s">
        <v>40</v>
      </c>
      <c r="E170" t="s">
        <v>265</v>
      </c>
      <c r="F170">
        <v>15</v>
      </c>
      <c r="G170">
        <v>105.75</v>
      </c>
      <c r="H170">
        <f>MAX(Table1[[#This Row],[h]],Table1[[#This Row],[h8]],Table1[[#This Row],[h17]],Table1[[#This Row],[h26]])</f>
        <v>15</v>
      </c>
      <c r="I170">
        <f>MAX(Table1[[#This Row],[w]],Table1[[#This Row],[w9]],Table1[[#This Row],[w18]],Table1[[#This Row],[w27]])</f>
        <v>105.75</v>
      </c>
      <c r="J170" t="b">
        <f>AND(Table1[[#This Row],[address]]=Table1[[#This Row],[address7]],Table1[[#This Row],[address]]=Table1[[#This Row],[address16]],Table1[[#This Row],[address]]=Table1[[#This Row],[address25]])</f>
        <v>1</v>
      </c>
      <c r="M170" t="s">
        <v>41</v>
      </c>
      <c r="O170" t="s">
        <v>265</v>
      </c>
      <c r="P170">
        <v>15</v>
      </c>
      <c r="Q170">
        <v>105.75</v>
      </c>
      <c r="W170" t="s">
        <v>42</v>
      </c>
      <c r="Y170" t="s">
        <v>265</v>
      </c>
      <c r="Z170">
        <v>15</v>
      </c>
      <c r="AA170">
        <v>105.75</v>
      </c>
      <c r="AG170" t="s">
        <v>43</v>
      </c>
      <c r="AI170" t="s">
        <v>265</v>
      </c>
      <c r="AJ170">
        <v>15</v>
      </c>
      <c r="AK170">
        <v>105.75</v>
      </c>
    </row>
    <row r="171" spans="1:37" ht="15" customHeight="1">
      <c r="A171" t="str">
        <f>LEFT(Table1[[#This Row],[address]],3)&amp;(RIGHT(Table1[[#This Row],[address]],LEN(Table1[[#This Row],[address]])-3)+1)</f>
        <v>$C$19</v>
      </c>
      <c r="B171" t="str">
        <f>IF(Table1[[#This Row],[E]]&lt;&gt;"",1,"x")</f>
        <v>x</v>
      </c>
      <c r="C171" t="s">
        <v>40</v>
      </c>
      <c r="E171" t="s">
        <v>270</v>
      </c>
      <c r="F171">
        <v>15</v>
      </c>
      <c r="G171">
        <v>105.75</v>
      </c>
      <c r="H171">
        <f>MAX(Table1[[#This Row],[h]],Table1[[#This Row],[h8]],Table1[[#This Row],[h17]],Table1[[#This Row],[h26]])</f>
        <v>15</v>
      </c>
      <c r="I171">
        <f>MAX(Table1[[#This Row],[w]],Table1[[#This Row],[w9]],Table1[[#This Row],[w18]],Table1[[#This Row],[w27]])</f>
        <v>105.75</v>
      </c>
      <c r="J171" t="b">
        <f>AND(Table1[[#This Row],[address]]=Table1[[#This Row],[address7]],Table1[[#This Row],[address]]=Table1[[#This Row],[address16]],Table1[[#This Row],[address]]=Table1[[#This Row],[address25]])</f>
        <v>1</v>
      </c>
      <c r="M171" t="s">
        <v>41</v>
      </c>
      <c r="O171" t="s">
        <v>270</v>
      </c>
      <c r="P171">
        <v>15</v>
      </c>
      <c r="Q171">
        <v>105.75</v>
      </c>
      <c r="W171" t="s">
        <v>42</v>
      </c>
      <c r="Y171" t="s">
        <v>270</v>
      </c>
      <c r="Z171">
        <v>15</v>
      </c>
      <c r="AA171">
        <v>105.75</v>
      </c>
      <c r="AG171" t="s">
        <v>43</v>
      </c>
      <c r="AI171" t="s">
        <v>270</v>
      </c>
      <c r="AJ171">
        <v>15</v>
      </c>
      <c r="AK171">
        <v>105.75</v>
      </c>
    </row>
    <row r="172" spans="1:37" ht="15" customHeight="1">
      <c r="A172" t="str">
        <f>LEFT(Table1[[#This Row],[address]],3)&amp;(RIGHT(Table1[[#This Row],[address]],LEN(Table1[[#This Row],[address]])-3)+1)</f>
        <v>$C$20</v>
      </c>
      <c r="B172" t="str">
        <f>IF(Table1[[#This Row],[E]]&lt;&gt;"",1,"x")</f>
        <v>x</v>
      </c>
      <c r="C172" t="s">
        <v>40</v>
      </c>
      <c r="E172" t="s">
        <v>275</v>
      </c>
      <c r="F172">
        <v>15</v>
      </c>
      <c r="G172">
        <v>105.75</v>
      </c>
      <c r="H172">
        <f>MAX(Table1[[#This Row],[h]],Table1[[#This Row],[h8]],Table1[[#This Row],[h17]],Table1[[#This Row],[h26]])</f>
        <v>15</v>
      </c>
      <c r="I172">
        <f>MAX(Table1[[#This Row],[w]],Table1[[#This Row],[w9]],Table1[[#This Row],[w18]],Table1[[#This Row],[w27]])</f>
        <v>105.75</v>
      </c>
      <c r="J172" t="b">
        <f>AND(Table1[[#This Row],[address]]=Table1[[#This Row],[address7]],Table1[[#This Row],[address]]=Table1[[#This Row],[address16]],Table1[[#This Row],[address]]=Table1[[#This Row],[address25]])</f>
        <v>1</v>
      </c>
      <c r="M172" t="s">
        <v>41</v>
      </c>
      <c r="O172" t="s">
        <v>275</v>
      </c>
      <c r="P172">
        <v>15</v>
      </c>
      <c r="Q172">
        <v>105.75</v>
      </c>
      <c r="W172" t="s">
        <v>42</v>
      </c>
      <c r="Y172" t="s">
        <v>275</v>
      </c>
      <c r="Z172">
        <v>15</v>
      </c>
      <c r="AA172">
        <v>105.75</v>
      </c>
      <c r="AG172" t="s">
        <v>43</v>
      </c>
      <c r="AI172" t="s">
        <v>275</v>
      </c>
      <c r="AJ172">
        <v>15</v>
      </c>
      <c r="AK172">
        <v>105.75</v>
      </c>
    </row>
    <row r="173" spans="1:37" ht="15" customHeight="1">
      <c r="A173" t="str">
        <f>LEFT(Table1[[#This Row],[address]],3)&amp;(RIGHT(Table1[[#This Row],[address]],LEN(Table1[[#This Row],[address]])-3)+1)</f>
        <v>$C$21</v>
      </c>
      <c r="B173" t="str">
        <f>IF(Table1[[#This Row],[E]]&lt;&gt;"",1,"x")</f>
        <v>x</v>
      </c>
      <c r="C173" t="s">
        <v>40</v>
      </c>
      <c r="E173" t="s">
        <v>280</v>
      </c>
      <c r="F173">
        <v>15</v>
      </c>
      <c r="G173">
        <v>105.75</v>
      </c>
      <c r="H173">
        <f>MAX(Table1[[#This Row],[h]],Table1[[#This Row],[h8]],Table1[[#This Row],[h17]],Table1[[#This Row],[h26]])</f>
        <v>15</v>
      </c>
      <c r="I173">
        <f>MAX(Table1[[#This Row],[w]],Table1[[#This Row],[w9]],Table1[[#This Row],[w18]],Table1[[#This Row],[w27]])</f>
        <v>105.75</v>
      </c>
      <c r="J173" t="b">
        <f>AND(Table1[[#This Row],[address]]=Table1[[#This Row],[address7]],Table1[[#This Row],[address]]=Table1[[#This Row],[address16]],Table1[[#This Row],[address]]=Table1[[#This Row],[address25]])</f>
        <v>1</v>
      </c>
      <c r="M173" t="s">
        <v>41</v>
      </c>
      <c r="O173" t="s">
        <v>280</v>
      </c>
      <c r="P173">
        <v>15</v>
      </c>
      <c r="Q173">
        <v>105.75</v>
      </c>
      <c r="W173" t="s">
        <v>42</v>
      </c>
      <c r="Y173" t="s">
        <v>280</v>
      </c>
      <c r="Z173">
        <v>15</v>
      </c>
      <c r="AA173">
        <v>105.75</v>
      </c>
      <c r="AG173" t="s">
        <v>43</v>
      </c>
      <c r="AI173" t="s">
        <v>280</v>
      </c>
      <c r="AJ173">
        <v>15</v>
      </c>
      <c r="AK173">
        <v>105.75</v>
      </c>
    </row>
    <row r="174" spans="1:37" ht="15" customHeight="1">
      <c r="A174" t="str">
        <f>LEFT(Table1[[#This Row],[address]],3)&amp;(RIGHT(Table1[[#This Row],[address]],LEN(Table1[[#This Row],[address]])-3)+1)</f>
        <v>$C$22</v>
      </c>
      <c r="B174" t="str">
        <f>IF(Table1[[#This Row],[E]]&lt;&gt;"",1,"x")</f>
        <v>x</v>
      </c>
      <c r="C174" t="s">
        <v>40</v>
      </c>
      <c r="E174" t="s">
        <v>285</v>
      </c>
      <c r="F174">
        <v>15</v>
      </c>
      <c r="G174">
        <v>105.75</v>
      </c>
      <c r="H174">
        <f>MAX(Table1[[#This Row],[h]],Table1[[#This Row],[h8]],Table1[[#This Row],[h17]],Table1[[#This Row],[h26]])</f>
        <v>15</v>
      </c>
      <c r="I174">
        <f>MAX(Table1[[#This Row],[w]],Table1[[#This Row],[w9]],Table1[[#This Row],[w18]],Table1[[#This Row],[w27]])</f>
        <v>105.75</v>
      </c>
      <c r="J174" t="b">
        <f>AND(Table1[[#This Row],[address]]=Table1[[#This Row],[address7]],Table1[[#This Row],[address]]=Table1[[#This Row],[address16]],Table1[[#This Row],[address]]=Table1[[#This Row],[address25]])</f>
        <v>1</v>
      </c>
      <c r="M174" t="s">
        <v>41</v>
      </c>
      <c r="O174" t="s">
        <v>285</v>
      </c>
      <c r="P174">
        <v>15</v>
      </c>
      <c r="Q174">
        <v>105.75</v>
      </c>
      <c r="W174" t="s">
        <v>42</v>
      </c>
      <c r="Y174" t="s">
        <v>285</v>
      </c>
      <c r="Z174">
        <v>15</v>
      </c>
      <c r="AA174">
        <v>105.75</v>
      </c>
      <c r="AG174" t="s">
        <v>43</v>
      </c>
      <c r="AI174" t="s">
        <v>285</v>
      </c>
      <c r="AJ174">
        <v>15</v>
      </c>
      <c r="AK174">
        <v>105.75</v>
      </c>
    </row>
    <row r="175" spans="1:37" ht="15" customHeight="1">
      <c r="A175" t="str">
        <f>LEFT(Table1[[#This Row],[address]],3)&amp;(RIGHT(Table1[[#This Row],[address]],LEN(Table1[[#This Row],[address]])-3)+1)</f>
        <v>$C$23</v>
      </c>
      <c r="B175" t="str">
        <f>IF(Table1[[#This Row],[E]]&lt;&gt;"",1,"x")</f>
        <v>x</v>
      </c>
      <c r="C175" t="s">
        <v>40</v>
      </c>
      <c r="E175" t="s">
        <v>289</v>
      </c>
      <c r="F175">
        <v>15</v>
      </c>
      <c r="G175">
        <v>105.75</v>
      </c>
      <c r="H175">
        <f>MAX(Table1[[#This Row],[h]],Table1[[#This Row],[h8]],Table1[[#This Row],[h17]],Table1[[#This Row],[h26]])</f>
        <v>15</v>
      </c>
      <c r="I175">
        <f>MAX(Table1[[#This Row],[w]],Table1[[#This Row],[w9]],Table1[[#This Row],[w18]],Table1[[#This Row],[w27]])</f>
        <v>105.75</v>
      </c>
      <c r="J175" t="b">
        <f>AND(Table1[[#This Row],[address]]=Table1[[#This Row],[address7]],Table1[[#This Row],[address]]=Table1[[#This Row],[address16]],Table1[[#This Row],[address]]=Table1[[#This Row],[address25]])</f>
        <v>1</v>
      </c>
      <c r="M175" t="s">
        <v>41</v>
      </c>
      <c r="O175" t="s">
        <v>289</v>
      </c>
      <c r="P175">
        <v>15</v>
      </c>
      <c r="Q175">
        <v>105.75</v>
      </c>
      <c r="W175" t="s">
        <v>42</v>
      </c>
      <c r="Y175" t="s">
        <v>289</v>
      </c>
      <c r="Z175">
        <v>15</v>
      </c>
      <c r="AA175">
        <v>105.75</v>
      </c>
      <c r="AG175" t="s">
        <v>43</v>
      </c>
      <c r="AI175" t="s">
        <v>289</v>
      </c>
      <c r="AJ175">
        <v>15</v>
      </c>
      <c r="AK175">
        <v>105.75</v>
      </c>
    </row>
    <row r="176" spans="1:37" ht="15" customHeight="1">
      <c r="A176" t="str">
        <f>LEFT(Table1[[#This Row],[address]],3)&amp;(RIGHT(Table1[[#This Row],[address]],LEN(Table1[[#This Row],[address]])-3)+1)</f>
        <v>$C$24</v>
      </c>
      <c r="B176" t="str">
        <f>IF(Table1[[#This Row],[E]]&lt;&gt;"",1,"x")</f>
        <v>x</v>
      </c>
      <c r="C176" t="s">
        <v>40</v>
      </c>
      <c r="E176" t="s">
        <v>290</v>
      </c>
      <c r="F176">
        <v>15</v>
      </c>
      <c r="G176">
        <v>105.75</v>
      </c>
      <c r="H176">
        <f>MAX(Table1[[#This Row],[h]],Table1[[#This Row],[h8]],Table1[[#This Row],[h17]],Table1[[#This Row],[h26]])</f>
        <v>15</v>
      </c>
      <c r="I176">
        <f>MAX(Table1[[#This Row],[w]],Table1[[#This Row],[w9]],Table1[[#This Row],[w18]],Table1[[#This Row],[w27]])</f>
        <v>105.75</v>
      </c>
      <c r="J176" t="b">
        <f>AND(Table1[[#This Row],[address]]=Table1[[#This Row],[address7]],Table1[[#This Row],[address]]=Table1[[#This Row],[address16]],Table1[[#This Row],[address]]=Table1[[#This Row],[address25]])</f>
        <v>1</v>
      </c>
      <c r="M176" t="s">
        <v>41</v>
      </c>
      <c r="O176" t="s">
        <v>290</v>
      </c>
      <c r="P176">
        <v>15</v>
      </c>
      <c r="Q176">
        <v>105.75</v>
      </c>
      <c r="W176" t="s">
        <v>42</v>
      </c>
      <c r="Y176" t="s">
        <v>290</v>
      </c>
      <c r="Z176">
        <v>15</v>
      </c>
      <c r="AA176">
        <v>105.75</v>
      </c>
      <c r="AG176" t="s">
        <v>43</v>
      </c>
      <c r="AI176" t="s">
        <v>290</v>
      </c>
      <c r="AJ176">
        <v>15</v>
      </c>
      <c r="AK176">
        <v>105.75</v>
      </c>
    </row>
    <row r="177" spans="1:37" ht="15" customHeight="1">
      <c r="A177" t="str">
        <f>LEFT(Table1[[#This Row],[address]],3)&amp;(RIGHT(Table1[[#This Row],[address]],LEN(Table1[[#This Row],[address]])-3)+1)</f>
        <v>$C$25</v>
      </c>
      <c r="B177" t="str">
        <f>IF(Table1[[#This Row],[E]]&lt;&gt;"",1,"x")</f>
        <v>x</v>
      </c>
      <c r="C177" t="s">
        <v>40</v>
      </c>
      <c r="E177" t="s">
        <v>291</v>
      </c>
      <c r="F177">
        <v>15</v>
      </c>
      <c r="G177">
        <v>105.75</v>
      </c>
      <c r="H177">
        <f>MAX(Table1[[#This Row],[h]],Table1[[#This Row],[h8]],Table1[[#This Row],[h17]],Table1[[#This Row],[h26]])</f>
        <v>15</v>
      </c>
      <c r="I177">
        <f>MAX(Table1[[#This Row],[w]],Table1[[#This Row],[w9]],Table1[[#This Row],[w18]],Table1[[#This Row],[w27]])</f>
        <v>105.75</v>
      </c>
      <c r="J177" t="b">
        <f>AND(Table1[[#This Row],[address]]=Table1[[#This Row],[address7]],Table1[[#This Row],[address]]=Table1[[#This Row],[address16]],Table1[[#This Row],[address]]=Table1[[#This Row],[address25]])</f>
        <v>1</v>
      </c>
      <c r="M177" t="s">
        <v>41</v>
      </c>
      <c r="O177" t="s">
        <v>291</v>
      </c>
      <c r="P177">
        <v>15</v>
      </c>
      <c r="Q177">
        <v>105.75</v>
      </c>
      <c r="W177" t="s">
        <v>42</v>
      </c>
      <c r="Y177" t="s">
        <v>291</v>
      </c>
      <c r="Z177">
        <v>15</v>
      </c>
      <c r="AA177">
        <v>105.75</v>
      </c>
      <c r="AG177" t="s">
        <v>43</v>
      </c>
      <c r="AI177" t="s">
        <v>291</v>
      </c>
      <c r="AJ177">
        <v>15</v>
      </c>
      <c r="AK177">
        <v>105.75</v>
      </c>
    </row>
    <row r="178" spans="1:37" ht="15" customHeight="1">
      <c r="A178" t="str">
        <f>LEFT(Table1[[#This Row],[address]],3)&amp;(RIGHT(Table1[[#This Row],[address]],LEN(Table1[[#This Row],[address]])-3)+1)</f>
        <v>$C$26</v>
      </c>
      <c r="B178" t="str">
        <f>IF(Table1[[#This Row],[E]]&lt;&gt;"",1,"x")</f>
        <v>x</v>
      </c>
      <c r="C178" t="s">
        <v>40</v>
      </c>
      <c r="E178" t="s">
        <v>292</v>
      </c>
      <c r="F178">
        <v>15</v>
      </c>
      <c r="G178">
        <v>105.75</v>
      </c>
      <c r="H178">
        <f>MAX(Table1[[#This Row],[h]],Table1[[#This Row],[h8]],Table1[[#This Row],[h17]],Table1[[#This Row],[h26]])</f>
        <v>15</v>
      </c>
      <c r="I178">
        <f>MAX(Table1[[#This Row],[w]],Table1[[#This Row],[w9]],Table1[[#This Row],[w18]],Table1[[#This Row],[w27]])</f>
        <v>105.75</v>
      </c>
      <c r="J178" t="b">
        <f>AND(Table1[[#This Row],[address]]=Table1[[#This Row],[address7]],Table1[[#This Row],[address]]=Table1[[#This Row],[address16]],Table1[[#This Row],[address]]=Table1[[#This Row],[address25]])</f>
        <v>1</v>
      </c>
      <c r="M178" t="s">
        <v>41</v>
      </c>
      <c r="O178" t="s">
        <v>292</v>
      </c>
      <c r="P178">
        <v>15</v>
      </c>
      <c r="Q178">
        <v>105.75</v>
      </c>
      <c r="W178" t="s">
        <v>42</v>
      </c>
      <c r="Y178" t="s">
        <v>292</v>
      </c>
      <c r="Z178">
        <v>15</v>
      </c>
      <c r="AA178">
        <v>105.75</v>
      </c>
      <c r="AG178" t="s">
        <v>43</v>
      </c>
      <c r="AI178" t="s">
        <v>292</v>
      </c>
      <c r="AJ178">
        <v>15</v>
      </c>
      <c r="AK178">
        <v>105.75</v>
      </c>
    </row>
    <row r="179" spans="1:37" ht="15" customHeight="1">
      <c r="A179" t="str">
        <f>LEFT(Table1[[#This Row],[address]],3)&amp;(RIGHT(Table1[[#This Row],[address]],LEN(Table1[[#This Row],[address]])-3)+1)</f>
        <v>$C$27</v>
      </c>
      <c r="B179" t="str">
        <f>IF(Table1[[#This Row],[E]]&lt;&gt;"",1,"x")</f>
        <v>x</v>
      </c>
      <c r="C179" t="s">
        <v>40</v>
      </c>
      <c r="E179" t="s">
        <v>293</v>
      </c>
      <c r="F179">
        <v>15</v>
      </c>
      <c r="G179">
        <v>105.75</v>
      </c>
      <c r="H179">
        <f>MAX(Table1[[#This Row],[h]],Table1[[#This Row],[h8]],Table1[[#This Row],[h17]],Table1[[#This Row],[h26]])</f>
        <v>15</v>
      </c>
      <c r="I179">
        <f>MAX(Table1[[#This Row],[w]],Table1[[#This Row],[w9]],Table1[[#This Row],[w18]],Table1[[#This Row],[w27]])</f>
        <v>105.75</v>
      </c>
      <c r="J179" t="b">
        <f>AND(Table1[[#This Row],[address]]=Table1[[#This Row],[address7]],Table1[[#This Row],[address]]=Table1[[#This Row],[address16]],Table1[[#This Row],[address]]=Table1[[#This Row],[address25]])</f>
        <v>1</v>
      </c>
      <c r="M179" t="s">
        <v>41</v>
      </c>
      <c r="O179" t="s">
        <v>293</v>
      </c>
      <c r="P179">
        <v>15</v>
      </c>
      <c r="Q179">
        <v>105.75</v>
      </c>
      <c r="W179" t="s">
        <v>42</v>
      </c>
      <c r="Y179" t="s">
        <v>293</v>
      </c>
      <c r="Z179">
        <v>15</v>
      </c>
      <c r="AA179">
        <v>105.75</v>
      </c>
      <c r="AG179" t="s">
        <v>43</v>
      </c>
      <c r="AI179" t="s">
        <v>293</v>
      </c>
      <c r="AJ179">
        <v>15</v>
      </c>
      <c r="AK179">
        <v>105.75</v>
      </c>
    </row>
    <row r="180" spans="1:37" ht="15" customHeight="1">
      <c r="A180" t="str">
        <f>LEFT(Table1[[#This Row],[address]],3)&amp;(RIGHT(Table1[[#This Row],[address]],LEN(Table1[[#This Row],[address]])-3)+1)</f>
        <v>$C$28</v>
      </c>
      <c r="B180" t="str">
        <f>IF(Table1[[#This Row],[E]]&lt;&gt;"",1,"x")</f>
        <v>x</v>
      </c>
      <c r="C180" t="s">
        <v>40</v>
      </c>
      <c r="E180" t="s">
        <v>294</v>
      </c>
      <c r="F180">
        <v>15</v>
      </c>
      <c r="G180">
        <v>105.75</v>
      </c>
      <c r="H180">
        <f>MAX(Table1[[#This Row],[h]],Table1[[#This Row],[h8]],Table1[[#This Row],[h17]],Table1[[#This Row],[h26]])</f>
        <v>15</v>
      </c>
      <c r="I180">
        <f>MAX(Table1[[#This Row],[w]],Table1[[#This Row],[w9]],Table1[[#This Row],[w18]],Table1[[#This Row],[w27]])</f>
        <v>105.75</v>
      </c>
      <c r="J180" t="b">
        <f>AND(Table1[[#This Row],[address]]=Table1[[#This Row],[address7]],Table1[[#This Row],[address]]=Table1[[#This Row],[address16]],Table1[[#This Row],[address]]=Table1[[#This Row],[address25]])</f>
        <v>1</v>
      </c>
      <c r="M180" t="s">
        <v>41</v>
      </c>
      <c r="O180" t="s">
        <v>294</v>
      </c>
      <c r="P180">
        <v>15</v>
      </c>
      <c r="Q180">
        <v>105.75</v>
      </c>
      <c r="W180" t="s">
        <v>42</v>
      </c>
      <c r="Y180" t="s">
        <v>294</v>
      </c>
      <c r="Z180">
        <v>15</v>
      </c>
      <c r="AA180">
        <v>105.75</v>
      </c>
      <c r="AG180" t="s">
        <v>43</v>
      </c>
      <c r="AI180" t="s">
        <v>294</v>
      </c>
      <c r="AJ180">
        <v>15</v>
      </c>
      <c r="AK180">
        <v>105.75</v>
      </c>
    </row>
    <row r="181" spans="1:37" ht="15" customHeight="1">
      <c r="A181" t="str">
        <f>LEFT(Table1[[#This Row],[address]],3)&amp;(RIGHT(Table1[[#This Row],[address]],LEN(Table1[[#This Row],[address]])-3)+1)</f>
        <v>$C$29</v>
      </c>
      <c r="B181" t="str">
        <f>IF(Table1[[#This Row],[E]]&lt;&gt;"",1,"x")</f>
        <v>x</v>
      </c>
      <c r="C181" t="s">
        <v>40</v>
      </c>
      <c r="E181" t="s">
        <v>295</v>
      </c>
      <c r="F181">
        <v>15</v>
      </c>
      <c r="G181">
        <v>105.75</v>
      </c>
      <c r="H181">
        <f>MAX(Table1[[#This Row],[h]],Table1[[#This Row],[h8]],Table1[[#This Row],[h17]],Table1[[#This Row],[h26]])</f>
        <v>15</v>
      </c>
      <c r="I181">
        <f>MAX(Table1[[#This Row],[w]],Table1[[#This Row],[w9]],Table1[[#This Row],[w18]],Table1[[#This Row],[w27]])</f>
        <v>105.75</v>
      </c>
      <c r="J181" t="b">
        <f>AND(Table1[[#This Row],[address]]=Table1[[#This Row],[address7]],Table1[[#This Row],[address]]=Table1[[#This Row],[address16]],Table1[[#This Row],[address]]=Table1[[#This Row],[address25]])</f>
        <v>1</v>
      </c>
      <c r="M181" t="s">
        <v>41</v>
      </c>
      <c r="O181" t="s">
        <v>295</v>
      </c>
      <c r="P181">
        <v>15</v>
      </c>
      <c r="Q181">
        <v>105.75</v>
      </c>
      <c r="W181" t="s">
        <v>42</v>
      </c>
      <c r="X181" s="4"/>
      <c r="Y181" t="s">
        <v>295</v>
      </c>
      <c r="Z181">
        <v>15</v>
      </c>
      <c r="AA181">
        <v>105.75</v>
      </c>
      <c r="AG181" t="s">
        <v>43</v>
      </c>
      <c r="AH181" s="4"/>
      <c r="AI181" t="s">
        <v>295</v>
      </c>
      <c r="AJ181">
        <v>15</v>
      </c>
      <c r="AK181">
        <v>105.75</v>
      </c>
    </row>
    <row r="182" spans="1:37" ht="15" customHeight="1">
      <c r="A182" t="str">
        <f>LEFT(Table1[[#This Row],[address]],3)&amp;(RIGHT(Table1[[#This Row],[address]],LEN(Table1[[#This Row],[address]])-3)+1)</f>
        <v>$C$30</v>
      </c>
      <c r="B182" t="str">
        <f>IF(Table1[[#This Row],[E]]&lt;&gt;"",1,"x")</f>
        <v>x</v>
      </c>
      <c r="C182" t="s">
        <v>40</v>
      </c>
      <c r="E182" t="s">
        <v>296</v>
      </c>
      <c r="F182">
        <v>15</v>
      </c>
      <c r="G182">
        <v>105.75</v>
      </c>
      <c r="H182">
        <f>MAX(Table1[[#This Row],[h]],Table1[[#This Row],[h8]],Table1[[#This Row],[h17]],Table1[[#This Row],[h26]])</f>
        <v>15</v>
      </c>
      <c r="I182">
        <f>MAX(Table1[[#This Row],[w]],Table1[[#This Row],[w9]],Table1[[#This Row],[w18]],Table1[[#This Row],[w27]])</f>
        <v>105.75</v>
      </c>
      <c r="J182" t="b">
        <f>AND(Table1[[#This Row],[address]]=Table1[[#This Row],[address7]],Table1[[#This Row],[address]]=Table1[[#This Row],[address16]],Table1[[#This Row],[address]]=Table1[[#This Row],[address25]])</f>
        <v>1</v>
      </c>
      <c r="M182" t="s">
        <v>41</v>
      </c>
      <c r="O182" t="s">
        <v>296</v>
      </c>
      <c r="P182">
        <v>15</v>
      </c>
      <c r="Q182">
        <v>105.75</v>
      </c>
      <c r="W182" t="s">
        <v>42</v>
      </c>
      <c r="Y182" t="s">
        <v>296</v>
      </c>
      <c r="Z182">
        <v>15</v>
      </c>
      <c r="AA182">
        <v>105.75</v>
      </c>
      <c r="AG182" t="s">
        <v>43</v>
      </c>
      <c r="AI182" t="s">
        <v>296</v>
      </c>
      <c r="AJ182">
        <v>15</v>
      </c>
      <c r="AK182">
        <v>105.75</v>
      </c>
    </row>
    <row r="183" spans="1:37" ht="15" customHeight="1">
      <c r="A183" t="str">
        <f>LEFT(Table1[[#This Row],[address]],3)&amp;(RIGHT(Table1[[#This Row],[address]],LEN(Table1[[#This Row],[address]])-3)+1)</f>
        <v>$C$31</v>
      </c>
      <c r="B183" t="str">
        <f>IF(Table1[[#This Row],[E]]&lt;&gt;"",1,"x")</f>
        <v>x</v>
      </c>
      <c r="C183" t="s">
        <v>40</v>
      </c>
      <c r="E183" t="s">
        <v>297</v>
      </c>
      <c r="F183">
        <v>15</v>
      </c>
      <c r="G183">
        <v>105.75</v>
      </c>
      <c r="H183">
        <f>MAX(Table1[[#This Row],[h]],Table1[[#This Row],[h8]],Table1[[#This Row],[h17]],Table1[[#This Row],[h26]])</f>
        <v>15</v>
      </c>
      <c r="I183">
        <f>MAX(Table1[[#This Row],[w]],Table1[[#This Row],[w9]],Table1[[#This Row],[w18]],Table1[[#This Row],[w27]])</f>
        <v>105.75</v>
      </c>
      <c r="J183" t="b">
        <f>AND(Table1[[#This Row],[address]]=Table1[[#This Row],[address7]],Table1[[#This Row],[address]]=Table1[[#This Row],[address16]],Table1[[#This Row],[address]]=Table1[[#This Row],[address25]])</f>
        <v>1</v>
      </c>
      <c r="M183" t="s">
        <v>41</v>
      </c>
      <c r="O183" t="s">
        <v>297</v>
      </c>
      <c r="P183">
        <v>15</v>
      </c>
      <c r="Q183">
        <v>105.75</v>
      </c>
      <c r="W183" t="s">
        <v>42</v>
      </c>
      <c r="Y183" t="s">
        <v>297</v>
      </c>
      <c r="Z183">
        <v>15</v>
      </c>
      <c r="AA183">
        <v>105.75</v>
      </c>
      <c r="AG183" t="s">
        <v>43</v>
      </c>
      <c r="AI183" t="s">
        <v>297</v>
      </c>
      <c r="AJ183">
        <v>15</v>
      </c>
      <c r="AK183">
        <v>105.75</v>
      </c>
    </row>
    <row r="184" spans="1:37" ht="15" customHeight="1">
      <c r="A184" t="str">
        <f>LEFT(Table1[[#This Row],[address]],3)&amp;(RIGHT(Table1[[#This Row],[address]],LEN(Table1[[#This Row],[address]])-3)+1)</f>
        <v>$A$2</v>
      </c>
      <c r="B184">
        <f>IF(Table1[[#This Row],[E]]&lt;&gt;"",1,"x")</f>
        <v>1</v>
      </c>
      <c r="C184" t="s">
        <v>44</v>
      </c>
      <c r="D184" s="4" t="s">
        <v>343</v>
      </c>
      <c r="E184" t="s">
        <v>112</v>
      </c>
      <c r="F184">
        <v>30</v>
      </c>
      <c r="G184">
        <v>39.75</v>
      </c>
      <c r="H184">
        <f>MAX(Table1[[#This Row],[h]],Table1[[#This Row],[h8]],Table1[[#This Row],[h17]],Table1[[#This Row],[h26]])</f>
        <v>30</v>
      </c>
      <c r="I184">
        <f>MAX(Table1[[#This Row],[w]],Table1[[#This Row],[w9]],Table1[[#This Row],[w18]],Table1[[#This Row],[w27]])</f>
        <v>39.75</v>
      </c>
      <c r="J184" t="b">
        <f>AND(Table1[[#This Row],[address]]=Table1[[#This Row],[address7]],Table1[[#This Row],[address]]=Table1[[#This Row],[address16]],Table1[[#This Row],[address]]=Table1[[#This Row],[address25]])</f>
        <v>1</v>
      </c>
      <c r="M184" t="s">
        <v>45</v>
      </c>
      <c r="N184" s="4" t="s">
        <v>344</v>
      </c>
      <c r="O184" t="s">
        <v>112</v>
      </c>
      <c r="P184">
        <v>30</v>
      </c>
      <c r="Q184">
        <v>39.75</v>
      </c>
      <c r="W184" t="s">
        <v>46</v>
      </c>
      <c r="X184" s="4" t="s">
        <v>345</v>
      </c>
      <c r="Y184" t="s">
        <v>112</v>
      </c>
      <c r="Z184">
        <v>30</v>
      </c>
      <c r="AA184">
        <v>39.75</v>
      </c>
      <c r="AG184" t="s">
        <v>47</v>
      </c>
      <c r="AH184" s="4" t="s">
        <v>346</v>
      </c>
      <c r="AI184" t="s">
        <v>112</v>
      </c>
      <c r="AJ184">
        <v>30</v>
      </c>
      <c r="AK184">
        <v>39.75</v>
      </c>
    </row>
    <row r="185" spans="1:37" ht="15" customHeight="1">
      <c r="A185" t="str">
        <f>LEFT(Table1[[#This Row],[address]],3)&amp;(RIGHT(Table1[[#This Row],[address]],LEN(Table1[[#This Row],[address]])-3)+1)</f>
        <v>$A$3</v>
      </c>
      <c r="B185">
        <f>IF(Table1[[#This Row],[E]]&lt;&gt;"",1,"x")</f>
        <v>1</v>
      </c>
      <c r="C185" t="s">
        <v>44</v>
      </c>
      <c r="D185" t="s">
        <v>347</v>
      </c>
      <c r="E185" t="s">
        <v>110</v>
      </c>
      <c r="F185">
        <v>15.75</v>
      </c>
      <c r="G185">
        <v>39.75</v>
      </c>
      <c r="H185">
        <f>MAX(Table1[[#This Row],[h]],Table1[[#This Row],[h8]],Table1[[#This Row],[h17]],Table1[[#This Row],[h26]])</f>
        <v>15.75</v>
      </c>
      <c r="I185">
        <f>MAX(Table1[[#This Row],[w]],Table1[[#This Row],[w9]],Table1[[#This Row],[w18]],Table1[[#This Row],[w27]])</f>
        <v>39.75</v>
      </c>
      <c r="J185" t="b">
        <f>AND(Table1[[#This Row],[address]]=Table1[[#This Row],[address7]],Table1[[#This Row],[address]]=Table1[[#This Row],[address16]],Table1[[#This Row],[address]]=Table1[[#This Row],[address25]])</f>
        <v>1</v>
      </c>
      <c r="M185" t="s">
        <v>45</v>
      </c>
      <c r="N185" t="s">
        <v>348</v>
      </c>
      <c r="O185" t="s">
        <v>110</v>
      </c>
      <c r="P185">
        <v>15.75</v>
      </c>
      <c r="Q185">
        <v>39.75</v>
      </c>
      <c r="W185" t="s">
        <v>46</v>
      </c>
      <c r="X185" t="s">
        <v>349</v>
      </c>
      <c r="Y185" t="s">
        <v>110</v>
      </c>
      <c r="Z185">
        <v>15.75</v>
      </c>
      <c r="AA185">
        <v>39.75</v>
      </c>
      <c r="AG185" t="s">
        <v>47</v>
      </c>
      <c r="AH185" t="s">
        <v>350</v>
      </c>
      <c r="AI185" t="s">
        <v>110</v>
      </c>
      <c r="AJ185">
        <v>15.75</v>
      </c>
      <c r="AK185">
        <v>39.75</v>
      </c>
    </row>
    <row r="186" spans="1:37" ht="15" customHeight="1">
      <c r="A186" t="str">
        <f>LEFT(Table1[[#This Row],[address]],3)&amp;(RIGHT(Table1[[#This Row],[address]],LEN(Table1[[#This Row],[address]])-3)+1)</f>
        <v>$A$4</v>
      </c>
      <c r="B186">
        <f>IF(Table1[[#This Row],[E]]&lt;&gt;"",1,"x")</f>
        <v>1</v>
      </c>
      <c r="C186" t="s">
        <v>44</v>
      </c>
      <c r="D186" s="4" t="s">
        <v>351</v>
      </c>
      <c r="E186" t="s">
        <v>116</v>
      </c>
      <c r="F186">
        <v>83.25</v>
      </c>
      <c r="G186">
        <v>39.75</v>
      </c>
      <c r="H186">
        <f>MAX(Table1[[#This Row],[h]],Table1[[#This Row],[h8]],Table1[[#This Row],[h17]],Table1[[#This Row],[h26]])</f>
        <v>83.25</v>
      </c>
      <c r="I186">
        <f>MAX(Table1[[#This Row],[w]],Table1[[#This Row],[w9]],Table1[[#This Row],[w18]],Table1[[#This Row],[w27]])</f>
        <v>39.75</v>
      </c>
      <c r="J186" t="b">
        <f>AND(Table1[[#This Row],[address]]=Table1[[#This Row],[address7]],Table1[[#This Row],[address]]=Table1[[#This Row],[address16]],Table1[[#This Row],[address]]=Table1[[#This Row],[address25]])</f>
        <v>1</v>
      </c>
      <c r="M186" t="s">
        <v>45</v>
      </c>
      <c r="N186" s="4" t="s">
        <v>352</v>
      </c>
      <c r="O186" t="s">
        <v>116</v>
      </c>
      <c r="P186">
        <v>83.25</v>
      </c>
      <c r="Q186">
        <v>39.75</v>
      </c>
      <c r="W186" t="s">
        <v>46</v>
      </c>
      <c r="X186" s="4" t="s">
        <v>353</v>
      </c>
      <c r="Y186" t="s">
        <v>116</v>
      </c>
      <c r="Z186">
        <v>83.25</v>
      </c>
      <c r="AA186">
        <v>39.75</v>
      </c>
      <c r="AG186" t="s">
        <v>47</v>
      </c>
      <c r="AH186" s="4" t="s">
        <v>354</v>
      </c>
      <c r="AI186" t="s">
        <v>116</v>
      </c>
      <c r="AJ186">
        <v>83.25</v>
      </c>
      <c r="AK186">
        <v>39.75</v>
      </c>
    </row>
    <row r="187" spans="1:37" ht="15" customHeight="1">
      <c r="A187" t="str">
        <f>LEFT(Table1[[#This Row],[address]],3)&amp;(RIGHT(Table1[[#This Row],[address]],LEN(Table1[[#This Row],[address]])-3)+1)</f>
        <v>$A$5</v>
      </c>
      <c r="B187">
        <f>IF(Table1[[#This Row],[E]]&lt;&gt;"",1,"x")</f>
        <v>1</v>
      </c>
      <c r="C187" t="s">
        <v>44</v>
      </c>
      <c r="D187" s="4" t="s">
        <v>355</v>
      </c>
      <c r="E187" t="s">
        <v>121</v>
      </c>
      <c r="F187">
        <v>15.75</v>
      </c>
      <c r="G187">
        <v>39.75</v>
      </c>
      <c r="H187">
        <f>MAX(Table1[[#This Row],[h]],Table1[[#This Row],[h8]],Table1[[#This Row],[h17]],Table1[[#This Row],[h26]])</f>
        <v>15.75</v>
      </c>
      <c r="I187">
        <f>MAX(Table1[[#This Row],[w]],Table1[[#This Row],[w9]],Table1[[#This Row],[w18]],Table1[[#This Row],[w27]])</f>
        <v>39.75</v>
      </c>
      <c r="J187" t="b">
        <f>AND(Table1[[#This Row],[address]]=Table1[[#This Row],[address7]],Table1[[#This Row],[address]]=Table1[[#This Row],[address16]],Table1[[#This Row],[address]]=Table1[[#This Row],[address25]])</f>
        <v>1</v>
      </c>
      <c r="M187" t="s">
        <v>45</v>
      </c>
      <c r="N187" t="s">
        <v>356</v>
      </c>
      <c r="O187" t="s">
        <v>121</v>
      </c>
      <c r="P187">
        <v>15.75</v>
      </c>
      <c r="Q187">
        <v>39.75</v>
      </c>
      <c r="W187" t="s">
        <v>46</v>
      </c>
      <c r="X187" t="s">
        <v>357</v>
      </c>
      <c r="Y187" t="s">
        <v>121</v>
      </c>
      <c r="Z187">
        <v>15.75</v>
      </c>
      <c r="AA187">
        <v>39.75</v>
      </c>
      <c r="AG187" t="s">
        <v>47</v>
      </c>
      <c r="AH187" t="s">
        <v>358</v>
      </c>
      <c r="AI187" t="s">
        <v>121</v>
      </c>
      <c r="AJ187">
        <v>15.75</v>
      </c>
      <c r="AK187">
        <v>39.75</v>
      </c>
    </row>
    <row r="188" spans="1:37" ht="15" customHeight="1">
      <c r="A188" t="str">
        <f>LEFT(Table1[[#This Row],[address]],3)&amp;(RIGHT(Table1[[#This Row],[address]],LEN(Table1[[#This Row],[address]])-3)+1)</f>
        <v>$A$6</v>
      </c>
      <c r="B188" t="s">
        <v>155</v>
      </c>
      <c r="C188" t="s">
        <v>44</v>
      </c>
      <c r="D188" t="s">
        <v>8</v>
      </c>
      <c r="E188" t="s">
        <v>126</v>
      </c>
      <c r="F188">
        <v>43.5</v>
      </c>
      <c r="G188">
        <v>39.75</v>
      </c>
      <c r="H188">
        <f>MAX(Table1[[#This Row],[h]],Table1[[#This Row],[h8]],Table1[[#This Row],[h17]],Table1[[#This Row],[h26]])</f>
        <v>43.5</v>
      </c>
      <c r="I188">
        <f>MAX(Table1[[#This Row],[w]],Table1[[#This Row],[w9]],Table1[[#This Row],[w18]],Table1[[#This Row],[w27]])</f>
        <v>39.75</v>
      </c>
      <c r="J188" t="b">
        <f>AND(Table1[[#This Row],[address]]=Table1[[#This Row],[address7]],Table1[[#This Row],[address]]=Table1[[#This Row],[address16]],Table1[[#This Row],[address]]=Table1[[#This Row],[address25]])</f>
        <v>1</v>
      </c>
      <c r="M188" t="s">
        <v>45</v>
      </c>
      <c r="N188" t="s">
        <v>8</v>
      </c>
      <c r="O188" t="s">
        <v>126</v>
      </c>
      <c r="P188">
        <v>43.5</v>
      </c>
      <c r="Q188">
        <v>39.75</v>
      </c>
      <c r="W188" t="s">
        <v>46</v>
      </c>
      <c r="X188" t="s">
        <v>8</v>
      </c>
      <c r="Y188" t="s">
        <v>126</v>
      </c>
      <c r="Z188">
        <v>43.5</v>
      </c>
      <c r="AA188">
        <v>39.75</v>
      </c>
      <c r="AG188" t="s">
        <v>47</v>
      </c>
      <c r="AH188" t="s">
        <v>8</v>
      </c>
      <c r="AI188" t="s">
        <v>126</v>
      </c>
      <c r="AJ188">
        <v>43.5</v>
      </c>
      <c r="AK188">
        <v>39.75</v>
      </c>
    </row>
    <row r="189" spans="1:37" ht="15" customHeight="1">
      <c r="A189" t="str">
        <f>LEFT(Table1[[#This Row],[address]],3)&amp;(RIGHT(Table1[[#This Row],[address]],LEN(Table1[[#This Row],[address]])-3)+1)</f>
        <v>$A$7</v>
      </c>
      <c r="B189" t="s">
        <v>155</v>
      </c>
      <c r="C189" t="s">
        <v>44</v>
      </c>
      <c r="D189" t="s">
        <v>9</v>
      </c>
      <c r="E189" t="s">
        <v>130</v>
      </c>
      <c r="F189">
        <v>77.25</v>
      </c>
      <c r="G189">
        <v>39.75</v>
      </c>
      <c r="H189">
        <f>MAX(Table1[[#This Row],[h]],Table1[[#This Row],[h8]],Table1[[#This Row],[h17]],Table1[[#This Row],[h26]])</f>
        <v>77.25</v>
      </c>
      <c r="I189">
        <f>MAX(Table1[[#This Row],[w]],Table1[[#This Row],[w9]],Table1[[#This Row],[w18]],Table1[[#This Row],[w27]])</f>
        <v>39.75</v>
      </c>
      <c r="J189" t="b">
        <f>AND(Table1[[#This Row],[address]]=Table1[[#This Row],[address7]],Table1[[#This Row],[address]]=Table1[[#This Row],[address16]],Table1[[#This Row],[address]]=Table1[[#This Row],[address25]])</f>
        <v>1</v>
      </c>
      <c r="M189" t="s">
        <v>45</v>
      </c>
      <c r="N189" t="s">
        <v>9</v>
      </c>
      <c r="O189" t="s">
        <v>130</v>
      </c>
      <c r="P189">
        <v>77.25</v>
      </c>
      <c r="Q189">
        <v>39.75</v>
      </c>
      <c r="W189" t="s">
        <v>46</v>
      </c>
      <c r="X189" t="s">
        <v>9</v>
      </c>
      <c r="Y189" t="s">
        <v>130</v>
      </c>
      <c r="Z189">
        <v>77.25</v>
      </c>
      <c r="AA189">
        <v>39.75</v>
      </c>
      <c r="AG189" t="s">
        <v>47</v>
      </c>
      <c r="AH189" t="s">
        <v>9</v>
      </c>
      <c r="AI189" t="s">
        <v>130</v>
      </c>
      <c r="AJ189">
        <v>77.25</v>
      </c>
      <c r="AK189">
        <v>39.75</v>
      </c>
    </row>
    <row r="190" spans="1:37" ht="15" customHeight="1">
      <c r="A190" t="str">
        <f>LEFT(Table1[[#This Row],[address]],3)&amp;(RIGHT(Table1[[#This Row],[address]],LEN(Table1[[#This Row],[address]])-3)+1)</f>
        <v>$A$8</v>
      </c>
      <c r="B190" t="s">
        <v>155</v>
      </c>
      <c r="C190" t="s">
        <v>44</v>
      </c>
      <c r="D190" t="s">
        <v>10</v>
      </c>
      <c r="E190" t="s">
        <v>134</v>
      </c>
      <c r="F190">
        <v>67.5</v>
      </c>
      <c r="G190">
        <v>39.75</v>
      </c>
      <c r="H190">
        <f>MAX(Table1[[#This Row],[h]],Table1[[#This Row],[h8]],Table1[[#This Row],[h17]],Table1[[#This Row],[h26]])</f>
        <v>67.5</v>
      </c>
      <c r="I190">
        <f>MAX(Table1[[#This Row],[w]],Table1[[#This Row],[w9]],Table1[[#This Row],[w18]],Table1[[#This Row],[w27]])</f>
        <v>39.75</v>
      </c>
      <c r="J190" t="b">
        <f>AND(Table1[[#This Row],[address]]=Table1[[#This Row],[address7]],Table1[[#This Row],[address]]=Table1[[#This Row],[address16]],Table1[[#This Row],[address]]=Table1[[#This Row],[address25]])</f>
        <v>1</v>
      </c>
      <c r="M190" t="s">
        <v>45</v>
      </c>
      <c r="N190" t="s">
        <v>10</v>
      </c>
      <c r="O190" t="s">
        <v>134</v>
      </c>
      <c r="P190">
        <v>67.5</v>
      </c>
      <c r="Q190">
        <v>39.75</v>
      </c>
      <c r="W190" t="s">
        <v>46</v>
      </c>
      <c r="X190" t="s">
        <v>10</v>
      </c>
      <c r="Y190" t="s">
        <v>134</v>
      </c>
      <c r="Z190">
        <v>67.5</v>
      </c>
      <c r="AA190">
        <v>39.75</v>
      </c>
      <c r="AG190" t="s">
        <v>47</v>
      </c>
      <c r="AH190" t="s">
        <v>10</v>
      </c>
      <c r="AI190" t="s">
        <v>134</v>
      </c>
      <c r="AJ190">
        <v>67.5</v>
      </c>
      <c r="AK190">
        <v>39.75</v>
      </c>
    </row>
    <row r="191" spans="1:37" ht="15" customHeight="1">
      <c r="A191" t="str">
        <f>LEFT(Table1[[#This Row],[address]],3)&amp;(RIGHT(Table1[[#This Row],[address]],LEN(Table1[[#This Row],[address]])-3)+1)</f>
        <v>$A$9</v>
      </c>
      <c r="B191" t="s">
        <v>155</v>
      </c>
      <c r="C191" t="s">
        <v>44</v>
      </c>
      <c r="D191" t="s">
        <v>11</v>
      </c>
      <c r="E191" t="s">
        <v>135</v>
      </c>
      <c r="F191">
        <v>63.75</v>
      </c>
      <c r="G191">
        <v>39.75</v>
      </c>
      <c r="H191">
        <f>MAX(Table1[[#This Row],[h]],Table1[[#This Row],[h8]],Table1[[#This Row],[h17]],Table1[[#This Row],[h26]])</f>
        <v>63.75</v>
      </c>
      <c r="I191">
        <f>MAX(Table1[[#This Row],[w]],Table1[[#This Row],[w9]],Table1[[#This Row],[w18]],Table1[[#This Row],[w27]])</f>
        <v>39.75</v>
      </c>
      <c r="J191" t="b">
        <f>AND(Table1[[#This Row],[address]]=Table1[[#This Row],[address7]],Table1[[#This Row],[address]]=Table1[[#This Row],[address16]],Table1[[#This Row],[address]]=Table1[[#This Row],[address25]])</f>
        <v>1</v>
      </c>
      <c r="M191" t="s">
        <v>45</v>
      </c>
      <c r="N191" t="s">
        <v>11</v>
      </c>
      <c r="O191" t="s">
        <v>135</v>
      </c>
      <c r="P191">
        <v>63.75</v>
      </c>
      <c r="Q191">
        <v>39.75</v>
      </c>
      <c r="W191" t="s">
        <v>46</v>
      </c>
      <c r="X191" t="s">
        <v>11</v>
      </c>
      <c r="Y191" t="s">
        <v>135</v>
      </c>
      <c r="Z191">
        <v>63.75</v>
      </c>
      <c r="AA191">
        <v>39.75</v>
      </c>
      <c r="AG191" t="s">
        <v>47</v>
      </c>
      <c r="AH191" t="s">
        <v>11</v>
      </c>
      <c r="AI191" t="s">
        <v>135</v>
      </c>
      <c r="AJ191">
        <v>63.75</v>
      </c>
      <c r="AK191">
        <v>39.75</v>
      </c>
    </row>
    <row r="192" spans="1:37" ht="15" customHeight="1">
      <c r="A192" t="str">
        <f>LEFT(Table1[[#This Row],[address]],3)&amp;(RIGHT(Table1[[#This Row],[address]],LEN(Table1[[#This Row],[address]])-3)+1)</f>
        <v>$A$10</v>
      </c>
      <c r="B192">
        <f>IF(Table1[[#This Row],[E]]&lt;&gt;"",1,"x")</f>
        <v>1</v>
      </c>
      <c r="C192" t="s">
        <v>44</v>
      </c>
      <c r="D192" t="s">
        <v>359</v>
      </c>
      <c r="E192" t="s">
        <v>136</v>
      </c>
      <c r="F192">
        <v>15.75</v>
      </c>
      <c r="G192">
        <v>39.75</v>
      </c>
      <c r="H192">
        <f>MAX(Table1[[#This Row],[h]],Table1[[#This Row],[h8]],Table1[[#This Row],[h17]],Table1[[#This Row],[h26]])</f>
        <v>15.75</v>
      </c>
      <c r="I192">
        <f>MAX(Table1[[#This Row],[w]],Table1[[#This Row],[w9]],Table1[[#This Row],[w18]],Table1[[#This Row],[w27]])</f>
        <v>39.75</v>
      </c>
      <c r="J192" t="b">
        <f>AND(Table1[[#This Row],[address]]=Table1[[#This Row],[address7]],Table1[[#This Row],[address]]=Table1[[#This Row],[address16]],Table1[[#This Row],[address]]=Table1[[#This Row],[address25]])</f>
        <v>1</v>
      </c>
      <c r="M192" t="s">
        <v>45</v>
      </c>
      <c r="N192" t="s">
        <v>360</v>
      </c>
      <c r="O192" t="s">
        <v>136</v>
      </c>
      <c r="P192">
        <v>15.75</v>
      </c>
      <c r="Q192">
        <v>39.75</v>
      </c>
      <c r="W192" t="s">
        <v>46</v>
      </c>
      <c r="X192" t="s">
        <v>359</v>
      </c>
      <c r="Y192" t="s">
        <v>136</v>
      </c>
      <c r="Z192">
        <v>15.75</v>
      </c>
      <c r="AA192">
        <v>39.75</v>
      </c>
      <c r="AG192" t="s">
        <v>47</v>
      </c>
      <c r="AH192" t="s">
        <v>361</v>
      </c>
      <c r="AI192" t="s">
        <v>136</v>
      </c>
      <c r="AJ192">
        <v>15.75</v>
      </c>
      <c r="AK192">
        <v>39.75</v>
      </c>
    </row>
    <row r="193" spans="1:37" ht="15" customHeight="1">
      <c r="A193" t="str">
        <f>LEFT(Table1[[#This Row],[address]],3)&amp;(RIGHT(Table1[[#This Row],[address]],LEN(Table1[[#This Row],[address]])-3)+1)</f>
        <v>$A$11</v>
      </c>
      <c r="B193" t="str">
        <f>IF(Table1[[#This Row],[E]]&lt;&gt;"",1,"x")</f>
        <v>x</v>
      </c>
      <c r="C193" t="s">
        <v>44</v>
      </c>
      <c r="E193" t="s">
        <v>137</v>
      </c>
      <c r="F193">
        <v>100.5</v>
      </c>
      <c r="G193">
        <v>39.75</v>
      </c>
      <c r="H193">
        <f>MAX(Table1[[#This Row],[h]],Table1[[#This Row],[h8]],Table1[[#This Row],[h17]],Table1[[#This Row],[h26]])</f>
        <v>100.5</v>
      </c>
      <c r="I193">
        <f>MAX(Table1[[#This Row],[w]],Table1[[#This Row],[w9]],Table1[[#This Row],[w18]],Table1[[#This Row],[w27]])</f>
        <v>39.75</v>
      </c>
      <c r="J193" t="b">
        <f>AND(Table1[[#This Row],[address]]=Table1[[#This Row],[address7]],Table1[[#This Row],[address]]=Table1[[#This Row],[address16]],Table1[[#This Row],[address]]=Table1[[#This Row],[address25]])</f>
        <v>1</v>
      </c>
      <c r="M193" t="s">
        <v>45</v>
      </c>
      <c r="O193" t="s">
        <v>137</v>
      </c>
      <c r="P193">
        <v>100.5</v>
      </c>
      <c r="Q193">
        <v>39.75</v>
      </c>
      <c r="W193" t="s">
        <v>46</v>
      </c>
      <c r="Y193" t="s">
        <v>137</v>
      </c>
      <c r="Z193">
        <v>100.5</v>
      </c>
      <c r="AA193">
        <v>39.75</v>
      </c>
      <c r="AG193" t="s">
        <v>47</v>
      </c>
      <c r="AI193" t="s">
        <v>137</v>
      </c>
      <c r="AJ193">
        <v>100.5</v>
      </c>
      <c r="AK193">
        <v>39.75</v>
      </c>
    </row>
    <row r="194" spans="1:37" ht="15" customHeight="1">
      <c r="A194" t="str">
        <f>LEFT(Table1[[#This Row],[address]],3)&amp;(RIGHT(Table1[[#This Row],[address]],LEN(Table1[[#This Row],[address]])-3)+1)</f>
        <v>$A$12</v>
      </c>
      <c r="B194">
        <f>IF(Table1[[#This Row],[E]]&lt;&gt;"",1,"x")</f>
        <v>1</v>
      </c>
      <c r="C194" t="s">
        <v>44</v>
      </c>
      <c r="D194" t="s">
        <v>362</v>
      </c>
      <c r="E194" t="s">
        <v>138</v>
      </c>
      <c r="F194">
        <v>73.5</v>
      </c>
      <c r="G194">
        <v>39.75</v>
      </c>
      <c r="H194">
        <f>MAX(Table1[[#This Row],[h]],Table1[[#This Row],[h8]],Table1[[#This Row],[h17]],Table1[[#This Row],[h26]])</f>
        <v>73.5</v>
      </c>
      <c r="I194">
        <f>MAX(Table1[[#This Row],[w]],Table1[[#This Row],[w9]],Table1[[#This Row],[w18]],Table1[[#This Row],[w27]])</f>
        <v>39.75</v>
      </c>
      <c r="J194" t="b">
        <f>AND(Table1[[#This Row],[address]]=Table1[[#This Row],[address7]],Table1[[#This Row],[address]]=Table1[[#This Row],[address16]],Table1[[#This Row],[address]]=Table1[[#This Row],[address25]])</f>
        <v>1</v>
      </c>
      <c r="M194" t="s">
        <v>45</v>
      </c>
      <c r="N194" t="s">
        <v>363</v>
      </c>
      <c r="O194" t="s">
        <v>138</v>
      </c>
      <c r="P194">
        <v>73.5</v>
      </c>
      <c r="Q194">
        <v>39.75</v>
      </c>
      <c r="W194" t="s">
        <v>46</v>
      </c>
      <c r="X194" t="s">
        <v>364</v>
      </c>
      <c r="Y194" t="s">
        <v>138</v>
      </c>
      <c r="Z194">
        <v>73.5</v>
      </c>
      <c r="AA194">
        <v>39.75</v>
      </c>
      <c r="AG194" t="s">
        <v>47</v>
      </c>
      <c r="AH194" t="s">
        <v>365</v>
      </c>
      <c r="AI194" t="s">
        <v>138</v>
      </c>
      <c r="AJ194">
        <v>30.75</v>
      </c>
      <c r="AK194">
        <v>39.75</v>
      </c>
    </row>
    <row r="195" spans="1:37" ht="15" customHeight="1">
      <c r="A195" t="str">
        <f>LEFT(Table1[[#This Row],[address]],3)&amp;(RIGHT(Table1[[#This Row],[address]],LEN(Table1[[#This Row],[address]])-3)+1)</f>
        <v>$A$13</v>
      </c>
      <c r="B195" t="s">
        <v>155</v>
      </c>
      <c r="C195" t="s">
        <v>44</v>
      </c>
      <c r="D195" t="s">
        <v>8</v>
      </c>
      <c r="E195" t="s">
        <v>139</v>
      </c>
      <c r="F195">
        <v>44.25</v>
      </c>
      <c r="G195">
        <v>39.75</v>
      </c>
      <c r="H195">
        <f>MAX(Table1[[#This Row],[h]],Table1[[#This Row],[h8]],Table1[[#This Row],[h17]],Table1[[#This Row],[h26]])</f>
        <v>44.25</v>
      </c>
      <c r="I195">
        <f>MAX(Table1[[#This Row],[w]],Table1[[#This Row],[w9]],Table1[[#This Row],[w18]],Table1[[#This Row],[w27]])</f>
        <v>39.75</v>
      </c>
      <c r="J195" t="b">
        <f>AND(Table1[[#This Row],[address]]=Table1[[#This Row],[address7]],Table1[[#This Row],[address]]=Table1[[#This Row],[address16]],Table1[[#This Row],[address]]=Table1[[#This Row],[address25]])</f>
        <v>1</v>
      </c>
      <c r="M195" t="s">
        <v>45</v>
      </c>
      <c r="N195" t="s">
        <v>8</v>
      </c>
      <c r="O195" t="s">
        <v>139</v>
      </c>
      <c r="P195">
        <v>44.25</v>
      </c>
      <c r="Q195">
        <v>39.75</v>
      </c>
      <c r="W195" t="s">
        <v>46</v>
      </c>
      <c r="X195" t="s">
        <v>8</v>
      </c>
      <c r="Y195" t="s">
        <v>139</v>
      </c>
      <c r="Z195">
        <v>44.25</v>
      </c>
      <c r="AA195">
        <v>39.75</v>
      </c>
      <c r="AG195" t="s">
        <v>47</v>
      </c>
      <c r="AH195" t="s">
        <v>8</v>
      </c>
      <c r="AI195" t="s">
        <v>139</v>
      </c>
      <c r="AJ195">
        <v>44.25</v>
      </c>
      <c r="AK195">
        <v>39.75</v>
      </c>
    </row>
    <row r="196" spans="1:37" ht="15" customHeight="1">
      <c r="A196" t="str">
        <f>LEFT(Table1[[#This Row],[address]],3)&amp;(RIGHT(Table1[[#This Row],[address]],LEN(Table1[[#This Row],[address]])-3)+1)</f>
        <v>$A$14</v>
      </c>
      <c r="B196" t="s">
        <v>155</v>
      </c>
      <c r="C196" t="s">
        <v>44</v>
      </c>
      <c r="D196" t="s">
        <v>9</v>
      </c>
      <c r="E196" t="s">
        <v>140</v>
      </c>
      <c r="F196">
        <v>63.75</v>
      </c>
      <c r="G196">
        <v>39.75</v>
      </c>
      <c r="H196">
        <f>MAX(Table1[[#This Row],[h]],Table1[[#This Row],[h8]],Table1[[#This Row],[h17]],Table1[[#This Row],[h26]])</f>
        <v>63.75</v>
      </c>
      <c r="I196">
        <f>MAX(Table1[[#This Row],[w]],Table1[[#This Row],[w9]],Table1[[#This Row],[w18]],Table1[[#This Row],[w27]])</f>
        <v>39.75</v>
      </c>
      <c r="J196" t="b">
        <f>AND(Table1[[#This Row],[address]]=Table1[[#This Row],[address7]],Table1[[#This Row],[address]]=Table1[[#This Row],[address16]],Table1[[#This Row],[address]]=Table1[[#This Row],[address25]])</f>
        <v>1</v>
      </c>
      <c r="M196" t="s">
        <v>45</v>
      </c>
      <c r="N196" t="s">
        <v>9</v>
      </c>
      <c r="O196" t="s">
        <v>140</v>
      </c>
      <c r="P196">
        <v>63.75</v>
      </c>
      <c r="Q196">
        <v>39.75</v>
      </c>
      <c r="W196" t="s">
        <v>46</v>
      </c>
      <c r="X196" t="s">
        <v>9</v>
      </c>
      <c r="Y196" t="s">
        <v>140</v>
      </c>
      <c r="Z196">
        <v>63.75</v>
      </c>
      <c r="AA196">
        <v>39.75</v>
      </c>
      <c r="AG196" t="s">
        <v>47</v>
      </c>
      <c r="AH196" t="s">
        <v>9</v>
      </c>
      <c r="AI196" t="s">
        <v>140</v>
      </c>
      <c r="AJ196">
        <v>63.75</v>
      </c>
      <c r="AK196">
        <v>39.75</v>
      </c>
    </row>
    <row r="197" spans="1:37" ht="15" customHeight="1">
      <c r="A197" t="str">
        <f>LEFT(Table1[[#This Row],[address]],3)&amp;(RIGHT(Table1[[#This Row],[address]],LEN(Table1[[#This Row],[address]])-3)+1)</f>
        <v>$A$15</v>
      </c>
      <c r="B197" t="s">
        <v>155</v>
      </c>
      <c r="C197" t="s">
        <v>44</v>
      </c>
      <c r="D197" t="s">
        <v>10</v>
      </c>
      <c r="E197" t="s">
        <v>142</v>
      </c>
      <c r="F197">
        <v>42</v>
      </c>
      <c r="G197">
        <v>39.75</v>
      </c>
      <c r="H197">
        <f>MAX(Table1[[#This Row],[h]],Table1[[#This Row],[h8]],Table1[[#This Row],[h17]],Table1[[#This Row],[h26]])</f>
        <v>42</v>
      </c>
      <c r="I197">
        <f>MAX(Table1[[#This Row],[w]],Table1[[#This Row],[w9]],Table1[[#This Row],[w18]],Table1[[#This Row],[w27]])</f>
        <v>39.75</v>
      </c>
      <c r="J197" t="b">
        <f>AND(Table1[[#This Row],[address]]=Table1[[#This Row],[address7]],Table1[[#This Row],[address]]=Table1[[#This Row],[address16]],Table1[[#This Row],[address]]=Table1[[#This Row],[address25]])</f>
        <v>1</v>
      </c>
      <c r="M197" t="s">
        <v>45</v>
      </c>
      <c r="N197" t="s">
        <v>10</v>
      </c>
      <c r="O197" t="s">
        <v>142</v>
      </c>
      <c r="P197">
        <v>42</v>
      </c>
      <c r="Q197">
        <v>39.75</v>
      </c>
      <c r="W197" t="s">
        <v>46</v>
      </c>
      <c r="X197" t="s">
        <v>10</v>
      </c>
      <c r="Y197" t="s">
        <v>142</v>
      </c>
      <c r="Z197">
        <v>42</v>
      </c>
      <c r="AA197">
        <v>39.75</v>
      </c>
      <c r="AG197" t="s">
        <v>47</v>
      </c>
      <c r="AH197" t="s">
        <v>10</v>
      </c>
      <c r="AI197" t="s">
        <v>142</v>
      </c>
      <c r="AJ197">
        <v>42</v>
      </c>
      <c r="AK197">
        <v>39.75</v>
      </c>
    </row>
    <row r="198" spans="1:37" ht="15" customHeight="1">
      <c r="A198" t="str">
        <f>LEFT(Table1[[#This Row],[address]],3)&amp;(RIGHT(Table1[[#This Row],[address]],LEN(Table1[[#This Row],[address]])-3)+1)</f>
        <v>$A$16</v>
      </c>
      <c r="B198" t="s">
        <v>155</v>
      </c>
      <c r="C198" t="s">
        <v>44</v>
      </c>
      <c r="D198" s="4" t="s">
        <v>11</v>
      </c>
      <c r="E198" t="s">
        <v>147</v>
      </c>
      <c r="F198">
        <v>99.75</v>
      </c>
      <c r="G198">
        <v>39.75</v>
      </c>
      <c r="H198">
        <f>MAX(Table1[[#This Row],[h]],Table1[[#This Row],[h8]],Table1[[#This Row],[h17]],Table1[[#This Row],[h26]])</f>
        <v>99.75</v>
      </c>
      <c r="I198">
        <f>MAX(Table1[[#This Row],[w]],Table1[[#This Row],[w9]],Table1[[#This Row],[w18]],Table1[[#This Row],[w27]])</f>
        <v>39.75</v>
      </c>
      <c r="J198" t="b">
        <f>AND(Table1[[#This Row],[address]]=Table1[[#This Row],[address7]],Table1[[#This Row],[address]]=Table1[[#This Row],[address16]],Table1[[#This Row],[address]]=Table1[[#This Row],[address25]])</f>
        <v>1</v>
      </c>
      <c r="M198" t="s">
        <v>45</v>
      </c>
      <c r="N198" s="4" t="s">
        <v>11</v>
      </c>
      <c r="O198" t="s">
        <v>147</v>
      </c>
      <c r="P198">
        <v>99.75</v>
      </c>
      <c r="Q198">
        <v>39.75</v>
      </c>
      <c r="W198" t="s">
        <v>46</v>
      </c>
      <c r="X198" s="4" t="s">
        <v>11</v>
      </c>
      <c r="Y198" t="s">
        <v>147</v>
      </c>
      <c r="Z198">
        <v>99.75</v>
      </c>
      <c r="AA198">
        <v>39.75</v>
      </c>
      <c r="AG198" t="s">
        <v>47</v>
      </c>
      <c r="AH198" s="4" t="s">
        <v>11</v>
      </c>
      <c r="AI198" t="s">
        <v>147</v>
      </c>
      <c r="AJ198">
        <v>51</v>
      </c>
      <c r="AK198">
        <v>39.75</v>
      </c>
    </row>
    <row r="199" spans="1:37" ht="15" customHeight="1">
      <c r="A199" t="str">
        <f>LEFT(Table1[[#This Row],[address]],3)&amp;(RIGHT(Table1[[#This Row],[address]],LEN(Table1[[#This Row],[address]])-3)+1)</f>
        <v>$A$17</v>
      </c>
      <c r="B199">
        <f>IF(Table1[[#This Row],[E]]&lt;&gt;"",1,"x")</f>
        <v>1</v>
      </c>
      <c r="C199" t="s">
        <v>44</v>
      </c>
      <c r="D199" s="4" t="s">
        <v>359</v>
      </c>
      <c r="E199" t="s">
        <v>151</v>
      </c>
      <c r="F199">
        <v>15.75</v>
      </c>
      <c r="G199">
        <v>39.75</v>
      </c>
      <c r="H199">
        <f>MAX(Table1[[#This Row],[h]],Table1[[#This Row],[h8]],Table1[[#This Row],[h17]],Table1[[#This Row],[h26]])</f>
        <v>15.75</v>
      </c>
      <c r="I199">
        <f>MAX(Table1[[#This Row],[w]],Table1[[#This Row],[w9]],Table1[[#This Row],[w18]],Table1[[#This Row],[w27]])</f>
        <v>39.75</v>
      </c>
      <c r="J199" t="b">
        <f>AND(Table1[[#This Row],[address]]=Table1[[#This Row],[address7]],Table1[[#This Row],[address]]=Table1[[#This Row],[address16]],Table1[[#This Row],[address]]=Table1[[#This Row],[address25]])</f>
        <v>1</v>
      </c>
      <c r="M199" t="s">
        <v>45</v>
      </c>
      <c r="N199" s="4" t="s">
        <v>360</v>
      </c>
      <c r="O199" t="s">
        <v>151</v>
      </c>
      <c r="P199">
        <v>15.75</v>
      </c>
      <c r="Q199">
        <v>39.75</v>
      </c>
      <c r="W199" t="s">
        <v>46</v>
      </c>
      <c r="X199" s="4" t="s">
        <v>359</v>
      </c>
      <c r="Y199" t="s">
        <v>151</v>
      </c>
      <c r="Z199">
        <v>15.75</v>
      </c>
      <c r="AA199">
        <v>39.75</v>
      </c>
      <c r="AG199" t="s">
        <v>47</v>
      </c>
      <c r="AH199" s="4" t="s">
        <v>361</v>
      </c>
      <c r="AI199" t="s">
        <v>151</v>
      </c>
      <c r="AJ199">
        <v>15.75</v>
      </c>
      <c r="AK199">
        <v>39.75</v>
      </c>
    </row>
    <row r="200" spans="1:37" ht="15" customHeight="1">
      <c r="A200" t="str">
        <f>LEFT(Table1[[#This Row],[address]],3)&amp;(RIGHT(Table1[[#This Row],[address]],LEN(Table1[[#This Row],[address]])-3)+1)</f>
        <v>$A$18</v>
      </c>
      <c r="B200" t="str">
        <f>IF(Table1[[#This Row],[E]]&lt;&gt;"",1,"x")</f>
        <v>x</v>
      </c>
      <c r="C200" t="s">
        <v>44</v>
      </c>
      <c r="D200" s="4"/>
      <c r="E200" t="s">
        <v>153</v>
      </c>
      <c r="F200">
        <v>130.5</v>
      </c>
      <c r="G200">
        <v>39.75</v>
      </c>
      <c r="H200">
        <f>MAX(Table1[[#This Row],[h]],Table1[[#This Row],[h8]],Table1[[#This Row],[h17]],Table1[[#This Row],[h26]])</f>
        <v>130.5</v>
      </c>
      <c r="I200">
        <f>MAX(Table1[[#This Row],[w]],Table1[[#This Row],[w9]],Table1[[#This Row],[w18]],Table1[[#This Row],[w27]])</f>
        <v>39.75</v>
      </c>
      <c r="J200" t="b">
        <f>AND(Table1[[#This Row],[address]]=Table1[[#This Row],[address7]],Table1[[#This Row],[address]]=Table1[[#This Row],[address16]],Table1[[#This Row],[address]]=Table1[[#This Row],[address25]])</f>
        <v>1</v>
      </c>
      <c r="M200" t="s">
        <v>45</v>
      </c>
      <c r="N200" s="4"/>
      <c r="O200" t="s">
        <v>153</v>
      </c>
      <c r="P200">
        <v>130.5</v>
      </c>
      <c r="Q200">
        <v>39.75</v>
      </c>
      <c r="W200" t="s">
        <v>46</v>
      </c>
      <c r="X200" s="4"/>
      <c r="Y200" t="s">
        <v>153</v>
      </c>
      <c r="Z200">
        <v>130.5</v>
      </c>
      <c r="AA200">
        <v>39.75</v>
      </c>
      <c r="AG200" t="s">
        <v>47</v>
      </c>
      <c r="AH200" s="4"/>
      <c r="AI200" t="s">
        <v>153</v>
      </c>
      <c r="AJ200">
        <v>130.5</v>
      </c>
      <c r="AK200">
        <v>39.75</v>
      </c>
    </row>
    <row r="201" spans="1:37" ht="15" customHeight="1">
      <c r="A201" t="str">
        <f>LEFT(Table1[[#This Row],[address]],3)&amp;(RIGHT(Table1[[#This Row],[address]],LEN(Table1[[#This Row],[address]])-3)+1)</f>
        <v>$A$19</v>
      </c>
      <c r="B201" t="str">
        <f>IF(Table1[[#This Row],[E]]&lt;&gt;"",1,"x")</f>
        <v>x</v>
      </c>
      <c r="C201" t="s">
        <v>44</v>
      </c>
      <c r="D201" s="4"/>
      <c r="E201" t="s">
        <v>156</v>
      </c>
      <c r="F201">
        <v>15</v>
      </c>
      <c r="G201">
        <v>39.75</v>
      </c>
      <c r="H201">
        <f>MAX(Table1[[#This Row],[h]],Table1[[#This Row],[h8]],Table1[[#This Row],[h17]],Table1[[#This Row],[h26]])</f>
        <v>15</v>
      </c>
      <c r="I201">
        <f>MAX(Table1[[#This Row],[w]],Table1[[#This Row],[w9]],Table1[[#This Row],[w18]],Table1[[#This Row],[w27]])</f>
        <v>39.75</v>
      </c>
      <c r="J201" t="b">
        <f>AND(Table1[[#This Row],[address]]=Table1[[#This Row],[address7]],Table1[[#This Row],[address]]=Table1[[#This Row],[address16]],Table1[[#This Row],[address]]=Table1[[#This Row],[address25]])</f>
        <v>1</v>
      </c>
      <c r="M201" t="s">
        <v>45</v>
      </c>
      <c r="N201" s="4"/>
      <c r="O201" t="s">
        <v>156</v>
      </c>
      <c r="P201">
        <v>15</v>
      </c>
      <c r="Q201">
        <v>39.75</v>
      </c>
      <c r="W201" t="s">
        <v>46</v>
      </c>
      <c r="X201" s="4"/>
      <c r="Y201" t="s">
        <v>156</v>
      </c>
      <c r="Z201">
        <v>15</v>
      </c>
      <c r="AA201">
        <v>39.75</v>
      </c>
      <c r="AG201" t="s">
        <v>47</v>
      </c>
      <c r="AH201" s="4"/>
      <c r="AI201" t="s">
        <v>156</v>
      </c>
      <c r="AJ201">
        <v>15</v>
      </c>
      <c r="AK201">
        <v>39.75</v>
      </c>
    </row>
    <row r="202" spans="1:37" ht="15" customHeight="1">
      <c r="A202" t="str">
        <f>LEFT(Table1[[#This Row],[address]],3)&amp;(RIGHT(Table1[[#This Row],[address]],LEN(Table1[[#This Row],[address]])-3)+1)</f>
        <v>$A$20</v>
      </c>
      <c r="B202" t="str">
        <f>IF(Table1[[#This Row],[E]]&lt;&gt;"",1,"x")</f>
        <v>x</v>
      </c>
      <c r="C202" t="s">
        <v>44</v>
      </c>
      <c r="D202" s="4"/>
      <c r="E202" t="s">
        <v>157</v>
      </c>
      <c r="F202">
        <v>15</v>
      </c>
      <c r="G202">
        <v>39.75</v>
      </c>
      <c r="H202">
        <f>MAX(Table1[[#This Row],[h]],Table1[[#This Row],[h8]],Table1[[#This Row],[h17]],Table1[[#This Row],[h26]])</f>
        <v>15</v>
      </c>
      <c r="I202">
        <f>MAX(Table1[[#This Row],[w]],Table1[[#This Row],[w9]],Table1[[#This Row],[w18]],Table1[[#This Row],[w27]])</f>
        <v>39.75</v>
      </c>
      <c r="J202" t="b">
        <f>AND(Table1[[#This Row],[address]]=Table1[[#This Row],[address7]],Table1[[#This Row],[address]]=Table1[[#This Row],[address16]],Table1[[#This Row],[address]]=Table1[[#This Row],[address25]])</f>
        <v>1</v>
      </c>
      <c r="M202" t="s">
        <v>45</v>
      </c>
      <c r="O202" t="s">
        <v>157</v>
      </c>
      <c r="P202">
        <v>15</v>
      </c>
      <c r="Q202">
        <v>39.75</v>
      </c>
      <c r="W202" t="s">
        <v>46</v>
      </c>
      <c r="Y202" t="s">
        <v>157</v>
      </c>
      <c r="Z202">
        <v>15</v>
      </c>
      <c r="AA202">
        <v>39.75</v>
      </c>
      <c r="AG202" t="s">
        <v>47</v>
      </c>
      <c r="AI202" t="s">
        <v>157</v>
      </c>
      <c r="AJ202">
        <v>15</v>
      </c>
      <c r="AK202">
        <v>39.75</v>
      </c>
    </row>
    <row r="203" spans="1:37" ht="15" customHeight="1">
      <c r="A203" t="str">
        <f>LEFT(Table1[[#This Row],[address]],3)&amp;(RIGHT(Table1[[#This Row],[address]],LEN(Table1[[#This Row],[address]])-3)+1)</f>
        <v>$A$21</v>
      </c>
      <c r="B203" t="str">
        <f>IF(Table1[[#This Row],[E]]&lt;&gt;"",1,"x")</f>
        <v>x</v>
      </c>
      <c r="C203" t="s">
        <v>44</v>
      </c>
      <c r="E203" t="s">
        <v>158</v>
      </c>
      <c r="F203">
        <v>15</v>
      </c>
      <c r="G203">
        <v>39.75</v>
      </c>
      <c r="H203">
        <f>MAX(Table1[[#This Row],[h]],Table1[[#This Row],[h8]],Table1[[#This Row],[h17]],Table1[[#This Row],[h26]])</f>
        <v>15</v>
      </c>
      <c r="I203">
        <f>MAX(Table1[[#This Row],[w]],Table1[[#This Row],[w9]],Table1[[#This Row],[w18]],Table1[[#This Row],[w27]])</f>
        <v>39.75</v>
      </c>
      <c r="J203" t="b">
        <f>AND(Table1[[#This Row],[address]]=Table1[[#This Row],[address7]],Table1[[#This Row],[address]]=Table1[[#This Row],[address16]],Table1[[#This Row],[address]]=Table1[[#This Row],[address25]])</f>
        <v>1</v>
      </c>
      <c r="M203" t="s">
        <v>45</v>
      </c>
      <c r="O203" t="s">
        <v>158</v>
      </c>
      <c r="P203">
        <v>15</v>
      </c>
      <c r="Q203">
        <v>39.75</v>
      </c>
      <c r="W203" t="s">
        <v>46</v>
      </c>
      <c r="Y203" t="s">
        <v>158</v>
      </c>
      <c r="Z203">
        <v>15</v>
      </c>
      <c r="AA203">
        <v>39.75</v>
      </c>
      <c r="AG203" t="s">
        <v>47</v>
      </c>
      <c r="AI203" t="s">
        <v>158</v>
      </c>
      <c r="AJ203">
        <v>15</v>
      </c>
      <c r="AK203">
        <v>39.75</v>
      </c>
    </row>
    <row r="204" spans="1:37" ht="15" customHeight="1">
      <c r="A204" t="str">
        <f>LEFT(Table1[[#This Row],[address]],3)&amp;(RIGHT(Table1[[#This Row],[address]],LEN(Table1[[#This Row],[address]])-3)+1)</f>
        <v>$A$22</v>
      </c>
      <c r="B204" t="str">
        <f>IF(Table1[[#This Row],[E]]&lt;&gt;"",1,"x")</f>
        <v>x</v>
      </c>
      <c r="C204" t="s">
        <v>44</v>
      </c>
      <c r="E204" t="s">
        <v>159</v>
      </c>
      <c r="F204">
        <v>15</v>
      </c>
      <c r="G204">
        <v>39.75</v>
      </c>
      <c r="H204">
        <f>MAX(Table1[[#This Row],[h]],Table1[[#This Row],[h8]],Table1[[#This Row],[h17]],Table1[[#This Row],[h26]])</f>
        <v>15</v>
      </c>
      <c r="I204">
        <f>MAX(Table1[[#This Row],[w]],Table1[[#This Row],[w9]],Table1[[#This Row],[w18]],Table1[[#This Row],[w27]])</f>
        <v>39.75</v>
      </c>
      <c r="J204" t="b">
        <f>AND(Table1[[#This Row],[address]]=Table1[[#This Row],[address7]],Table1[[#This Row],[address]]=Table1[[#This Row],[address16]],Table1[[#This Row],[address]]=Table1[[#This Row],[address25]])</f>
        <v>1</v>
      </c>
      <c r="M204" t="s">
        <v>45</v>
      </c>
      <c r="O204" t="s">
        <v>159</v>
      </c>
      <c r="P204">
        <v>15</v>
      </c>
      <c r="Q204">
        <v>39.75</v>
      </c>
      <c r="W204" t="s">
        <v>46</v>
      </c>
      <c r="Y204" t="s">
        <v>159</v>
      </c>
      <c r="Z204">
        <v>15</v>
      </c>
      <c r="AA204">
        <v>39.75</v>
      </c>
      <c r="AG204" t="s">
        <v>47</v>
      </c>
      <c r="AI204" t="s">
        <v>159</v>
      </c>
      <c r="AJ204">
        <v>15</v>
      </c>
      <c r="AK204">
        <v>39.75</v>
      </c>
    </row>
    <row r="205" spans="1:37" ht="15" customHeight="1">
      <c r="A205" t="str">
        <f>LEFT(Table1[[#This Row],[address]],3)&amp;(RIGHT(Table1[[#This Row],[address]],LEN(Table1[[#This Row],[address]])-3)+1)</f>
        <v>$A$23</v>
      </c>
      <c r="B205" t="str">
        <f>IF(Table1[[#This Row],[E]]&lt;&gt;"",1,"x")</f>
        <v>x</v>
      </c>
      <c r="C205" t="s">
        <v>44</v>
      </c>
      <c r="D205" s="4"/>
      <c r="E205" t="s">
        <v>160</v>
      </c>
      <c r="F205">
        <v>15</v>
      </c>
      <c r="G205">
        <v>39.75</v>
      </c>
      <c r="H205">
        <f>MAX(Table1[[#This Row],[h]],Table1[[#This Row],[h8]],Table1[[#This Row],[h17]],Table1[[#This Row],[h26]])</f>
        <v>15</v>
      </c>
      <c r="I205">
        <f>MAX(Table1[[#This Row],[w]],Table1[[#This Row],[w9]],Table1[[#This Row],[w18]],Table1[[#This Row],[w27]])</f>
        <v>39.75</v>
      </c>
      <c r="J205" t="b">
        <f>AND(Table1[[#This Row],[address]]=Table1[[#This Row],[address7]],Table1[[#This Row],[address]]=Table1[[#This Row],[address16]],Table1[[#This Row],[address]]=Table1[[#This Row],[address25]])</f>
        <v>1</v>
      </c>
      <c r="M205" t="s">
        <v>45</v>
      </c>
      <c r="N205" s="4"/>
      <c r="O205" t="s">
        <v>160</v>
      </c>
      <c r="P205">
        <v>15</v>
      </c>
      <c r="Q205">
        <v>39.75</v>
      </c>
      <c r="W205" t="s">
        <v>46</v>
      </c>
      <c r="X205" s="4"/>
      <c r="Y205" t="s">
        <v>160</v>
      </c>
      <c r="Z205">
        <v>15</v>
      </c>
      <c r="AA205">
        <v>39.75</v>
      </c>
      <c r="AG205" t="s">
        <v>47</v>
      </c>
      <c r="AH205" s="4"/>
      <c r="AI205" t="s">
        <v>160</v>
      </c>
      <c r="AJ205">
        <v>15</v>
      </c>
      <c r="AK205">
        <v>39.75</v>
      </c>
    </row>
    <row r="206" spans="1:37" ht="15" customHeight="1">
      <c r="A206" t="str">
        <f>LEFT(Table1[[#This Row],[address]],3)&amp;(RIGHT(Table1[[#This Row],[address]],LEN(Table1[[#This Row],[address]])-3)+1)</f>
        <v>$A$24</v>
      </c>
      <c r="B206" t="str">
        <f>IF(Table1[[#This Row],[E]]&lt;&gt;"",1,"x")</f>
        <v>x</v>
      </c>
      <c r="C206" t="s">
        <v>44</v>
      </c>
      <c r="D206" s="4"/>
      <c r="E206" t="s">
        <v>162</v>
      </c>
      <c r="F206">
        <v>15</v>
      </c>
      <c r="G206">
        <v>39.75</v>
      </c>
      <c r="H206">
        <f>MAX(Table1[[#This Row],[h]],Table1[[#This Row],[h8]],Table1[[#This Row],[h17]],Table1[[#This Row],[h26]])</f>
        <v>15</v>
      </c>
      <c r="I206">
        <f>MAX(Table1[[#This Row],[w]],Table1[[#This Row],[w9]],Table1[[#This Row],[w18]],Table1[[#This Row],[w27]])</f>
        <v>39.75</v>
      </c>
      <c r="J206" t="b">
        <f>AND(Table1[[#This Row],[address]]=Table1[[#This Row],[address7]],Table1[[#This Row],[address]]=Table1[[#This Row],[address16]],Table1[[#This Row],[address]]=Table1[[#This Row],[address25]])</f>
        <v>1</v>
      </c>
      <c r="M206" t="s">
        <v>45</v>
      </c>
      <c r="N206" s="4"/>
      <c r="O206" t="s">
        <v>162</v>
      </c>
      <c r="P206">
        <v>15</v>
      </c>
      <c r="Q206">
        <v>39.75</v>
      </c>
      <c r="W206" t="s">
        <v>46</v>
      </c>
      <c r="X206" s="4"/>
      <c r="Y206" t="s">
        <v>162</v>
      </c>
      <c r="Z206">
        <v>15</v>
      </c>
      <c r="AA206">
        <v>39.75</v>
      </c>
      <c r="AG206" t="s">
        <v>47</v>
      </c>
      <c r="AH206" s="4"/>
      <c r="AI206" t="s">
        <v>162</v>
      </c>
      <c r="AJ206">
        <v>15</v>
      </c>
      <c r="AK206">
        <v>39.75</v>
      </c>
    </row>
    <row r="207" spans="1:37" ht="15" customHeight="1">
      <c r="A207" t="str">
        <f>LEFT(Table1[[#This Row],[address]],3)&amp;(RIGHT(Table1[[#This Row],[address]],LEN(Table1[[#This Row],[address]])-3)+1)</f>
        <v>$A$25</v>
      </c>
      <c r="B207" t="str">
        <f>IF(Table1[[#This Row],[E]]&lt;&gt;"",1,"x")</f>
        <v>x</v>
      </c>
      <c r="C207" t="s">
        <v>44</v>
      </c>
      <c r="D207" s="4"/>
      <c r="E207" t="s">
        <v>166</v>
      </c>
      <c r="F207">
        <v>15</v>
      </c>
      <c r="G207">
        <v>39.75</v>
      </c>
      <c r="H207">
        <f>MAX(Table1[[#This Row],[h]],Table1[[#This Row],[h8]],Table1[[#This Row],[h17]],Table1[[#This Row],[h26]])</f>
        <v>15</v>
      </c>
      <c r="I207">
        <f>MAX(Table1[[#This Row],[w]],Table1[[#This Row],[w9]],Table1[[#This Row],[w18]],Table1[[#This Row],[w27]])</f>
        <v>39.75</v>
      </c>
      <c r="J207" t="b">
        <f>AND(Table1[[#This Row],[address]]=Table1[[#This Row],[address7]],Table1[[#This Row],[address]]=Table1[[#This Row],[address16]],Table1[[#This Row],[address]]=Table1[[#This Row],[address25]])</f>
        <v>1</v>
      </c>
      <c r="M207" t="s">
        <v>45</v>
      </c>
      <c r="N207" s="4"/>
      <c r="O207" t="s">
        <v>166</v>
      </c>
      <c r="P207">
        <v>15</v>
      </c>
      <c r="Q207">
        <v>39.75</v>
      </c>
      <c r="W207" t="s">
        <v>46</v>
      </c>
      <c r="X207" s="4"/>
      <c r="Y207" t="s">
        <v>166</v>
      </c>
      <c r="Z207">
        <v>15</v>
      </c>
      <c r="AA207">
        <v>39.75</v>
      </c>
      <c r="AG207" t="s">
        <v>47</v>
      </c>
      <c r="AH207" s="4"/>
      <c r="AI207" t="s">
        <v>166</v>
      </c>
      <c r="AJ207">
        <v>15</v>
      </c>
      <c r="AK207">
        <v>39.75</v>
      </c>
    </row>
    <row r="208" spans="1:37" ht="15" customHeight="1">
      <c r="A208" t="str">
        <f>LEFT(Table1[[#This Row],[address]],3)&amp;(RIGHT(Table1[[#This Row],[address]],LEN(Table1[[#This Row],[address]])-3)+1)</f>
        <v>$A$26</v>
      </c>
      <c r="B208" t="str">
        <f>IF(Table1[[#This Row],[E]]&lt;&gt;"",1,"x")</f>
        <v>x</v>
      </c>
      <c r="C208" t="s">
        <v>44</v>
      </c>
      <c r="D208" s="4"/>
      <c r="E208" t="s">
        <v>168</v>
      </c>
      <c r="F208">
        <v>15</v>
      </c>
      <c r="G208">
        <v>39.75</v>
      </c>
      <c r="H208">
        <f>MAX(Table1[[#This Row],[h]],Table1[[#This Row],[h8]],Table1[[#This Row],[h17]],Table1[[#This Row],[h26]])</f>
        <v>15</v>
      </c>
      <c r="I208">
        <f>MAX(Table1[[#This Row],[w]],Table1[[#This Row],[w9]],Table1[[#This Row],[w18]],Table1[[#This Row],[w27]])</f>
        <v>39.75</v>
      </c>
      <c r="J208" t="b">
        <f>AND(Table1[[#This Row],[address]]=Table1[[#This Row],[address7]],Table1[[#This Row],[address]]=Table1[[#This Row],[address16]],Table1[[#This Row],[address]]=Table1[[#This Row],[address25]])</f>
        <v>1</v>
      </c>
      <c r="M208" t="s">
        <v>45</v>
      </c>
      <c r="N208" s="4"/>
      <c r="O208" t="s">
        <v>168</v>
      </c>
      <c r="P208">
        <v>15</v>
      </c>
      <c r="Q208">
        <v>39.75</v>
      </c>
      <c r="W208" t="s">
        <v>46</v>
      </c>
      <c r="X208" s="4"/>
      <c r="Y208" t="s">
        <v>168</v>
      </c>
      <c r="Z208">
        <v>15</v>
      </c>
      <c r="AA208">
        <v>39.75</v>
      </c>
      <c r="AG208" t="s">
        <v>47</v>
      </c>
      <c r="AH208" s="4"/>
      <c r="AI208" t="s">
        <v>168</v>
      </c>
      <c r="AJ208">
        <v>15</v>
      </c>
      <c r="AK208">
        <v>39.75</v>
      </c>
    </row>
    <row r="209" spans="1:37" ht="15" customHeight="1">
      <c r="A209" t="str">
        <f>LEFT(Table1[[#This Row],[address]],3)&amp;(RIGHT(Table1[[#This Row],[address]],LEN(Table1[[#This Row],[address]])-3)+1)</f>
        <v>$A$27</v>
      </c>
      <c r="B209" t="str">
        <f>IF(Table1[[#This Row],[E]]&lt;&gt;"",1,"x")</f>
        <v>x</v>
      </c>
      <c r="C209" t="s">
        <v>44</v>
      </c>
      <c r="D209" s="4"/>
      <c r="E209" t="s">
        <v>173</v>
      </c>
      <c r="F209">
        <v>15</v>
      </c>
      <c r="G209">
        <v>39.75</v>
      </c>
      <c r="H209">
        <f>MAX(Table1[[#This Row],[h]],Table1[[#This Row],[h8]],Table1[[#This Row],[h17]],Table1[[#This Row],[h26]])</f>
        <v>15</v>
      </c>
      <c r="I209">
        <f>MAX(Table1[[#This Row],[w]],Table1[[#This Row],[w9]],Table1[[#This Row],[w18]],Table1[[#This Row],[w27]])</f>
        <v>39.75</v>
      </c>
      <c r="J209" t="b">
        <f>AND(Table1[[#This Row],[address]]=Table1[[#This Row],[address7]],Table1[[#This Row],[address]]=Table1[[#This Row],[address16]],Table1[[#This Row],[address]]=Table1[[#This Row],[address25]])</f>
        <v>1</v>
      </c>
      <c r="M209" t="s">
        <v>45</v>
      </c>
      <c r="O209" t="s">
        <v>173</v>
      </c>
      <c r="P209">
        <v>15</v>
      </c>
      <c r="Q209">
        <v>39.75</v>
      </c>
      <c r="W209" t="s">
        <v>46</v>
      </c>
      <c r="Y209" t="s">
        <v>173</v>
      </c>
      <c r="Z209">
        <v>15</v>
      </c>
      <c r="AA209">
        <v>39.75</v>
      </c>
      <c r="AG209" t="s">
        <v>47</v>
      </c>
      <c r="AI209" t="s">
        <v>173</v>
      </c>
      <c r="AJ209">
        <v>15</v>
      </c>
      <c r="AK209">
        <v>39.75</v>
      </c>
    </row>
    <row r="210" spans="1:37" ht="15" customHeight="1">
      <c r="A210" t="str">
        <f>LEFT(Table1[[#This Row],[address]],3)&amp;(RIGHT(Table1[[#This Row],[address]],LEN(Table1[[#This Row],[address]])-3)+1)</f>
        <v>$A$28</v>
      </c>
      <c r="B210" t="str">
        <f>IF(Table1[[#This Row],[E]]&lt;&gt;"",1,"x")</f>
        <v>x</v>
      </c>
      <c r="C210" t="s">
        <v>44</v>
      </c>
      <c r="E210" t="s">
        <v>178</v>
      </c>
      <c r="F210">
        <v>15</v>
      </c>
      <c r="G210">
        <v>39.75</v>
      </c>
      <c r="H210">
        <f>MAX(Table1[[#This Row],[h]],Table1[[#This Row],[h8]],Table1[[#This Row],[h17]],Table1[[#This Row],[h26]])</f>
        <v>15</v>
      </c>
      <c r="I210">
        <f>MAX(Table1[[#This Row],[w]],Table1[[#This Row],[w9]],Table1[[#This Row],[w18]],Table1[[#This Row],[w27]])</f>
        <v>39.75</v>
      </c>
      <c r="J210" t="b">
        <f>AND(Table1[[#This Row],[address]]=Table1[[#This Row],[address7]],Table1[[#This Row],[address]]=Table1[[#This Row],[address16]],Table1[[#This Row],[address]]=Table1[[#This Row],[address25]])</f>
        <v>1</v>
      </c>
      <c r="M210" t="s">
        <v>45</v>
      </c>
      <c r="O210" t="s">
        <v>178</v>
      </c>
      <c r="P210">
        <v>15</v>
      </c>
      <c r="Q210">
        <v>39.75</v>
      </c>
      <c r="W210" t="s">
        <v>46</v>
      </c>
      <c r="Y210" t="s">
        <v>178</v>
      </c>
      <c r="Z210">
        <v>15</v>
      </c>
      <c r="AA210">
        <v>39.75</v>
      </c>
      <c r="AG210" t="s">
        <v>47</v>
      </c>
      <c r="AI210" t="s">
        <v>178</v>
      </c>
      <c r="AJ210">
        <v>15</v>
      </c>
      <c r="AK210">
        <v>39.75</v>
      </c>
    </row>
    <row r="211" spans="1:37" ht="15" customHeight="1">
      <c r="A211" t="str">
        <f>LEFT(Table1[[#This Row],[address]],3)&amp;(RIGHT(Table1[[#This Row],[address]],LEN(Table1[[#This Row],[address]])-3)+1)</f>
        <v>$A$29</v>
      </c>
      <c r="B211" t="str">
        <f>IF(Table1[[#This Row],[E]]&lt;&gt;"",1,"x")</f>
        <v>x</v>
      </c>
      <c r="C211" t="s">
        <v>44</v>
      </c>
      <c r="E211" t="s">
        <v>183</v>
      </c>
      <c r="F211">
        <v>15</v>
      </c>
      <c r="G211">
        <v>39.75</v>
      </c>
      <c r="H211">
        <f>MAX(Table1[[#This Row],[h]],Table1[[#This Row],[h8]],Table1[[#This Row],[h17]],Table1[[#This Row],[h26]])</f>
        <v>15</v>
      </c>
      <c r="I211">
        <f>MAX(Table1[[#This Row],[w]],Table1[[#This Row],[w9]],Table1[[#This Row],[w18]],Table1[[#This Row],[w27]])</f>
        <v>39.75</v>
      </c>
      <c r="J211" t="b">
        <f>AND(Table1[[#This Row],[address]]=Table1[[#This Row],[address7]],Table1[[#This Row],[address]]=Table1[[#This Row],[address16]],Table1[[#This Row],[address]]=Table1[[#This Row],[address25]])</f>
        <v>1</v>
      </c>
      <c r="M211" t="s">
        <v>45</v>
      </c>
      <c r="O211" t="s">
        <v>183</v>
      </c>
      <c r="P211">
        <v>15</v>
      </c>
      <c r="Q211">
        <v>39.75</v>
      </c>
      <c r="W211" t="s">
        <v>46</v>
      </c>
      <c r="Y211" t="s">
        <v>183</v>
      </c>
      <c r="Z211">
        <v>15</v>
      </c>
      <c r="AA211">
        <v>39.75</v>
      </c>
      <c r="AG211" t="s">
        <v>47</v>
      </c>
      <c r="AI211" t="s">
        <v>183</v>
      </c>
      <c r="AJ211">
        <v>15</v>
      </c>
      <c r="AK211">
        <v>39.75</v>
      </c>
    </row>
    <row r="212" spans="1:37" ht="15" customHeight="1">
      <c r="A212" t="str">
        <f>LEFT(Table1[[#This Row],[address]],3)&amp;(RIGHT(Table1[[#This Row],[address]],LEN(Table1[[#This Row],[address]])-3)+1)</f>
        <v>$A$30</v>
      </c>
      <c r="B212" t="str">
        <f>IF(Table1[[#This Row],[E]]&lt;&gt;"",1,"x")</f>
        <v>x</v>
      </c>
      <c r="C212" t="s">
        <v>44</v>
      </c>
      <c r="E212" t="s">
        <v>188</v>
      </c>
      <c r="F212">
        <v>15</v>
      </c>
      <c r="G212">
        <v>39.75</v>
      </c>
      <c r="H212">
        <f>MAX(Table1[[#This Row],[h]],Table1[[#This Row],[h8]],Table1[[#This Row],[h17]],Table1[[#This Row],[h26]])</f>
        <v>15</v>
      </c>
      <c r="I212">
        <f>MAX(Table1[[#This Row],[w]],Table1[[#This Row],[w9]],Table1[[#This Row],[w18]],Table1[[#This Row],[w27]])</f>
        <v>39.75</v>
      </c>
      <c r="J212" t="b">
        <f>AND(Table1[[#This Row],[address]]=Table1[[#This Row],[address7]],Table1[[#This Row],[address]]=Table1[[#This Row],[address16]],Table1[[#This Row],[address]]=Table1[[#This Row],[address25]])</f>
        <v>1</v>
      </c>
      <c r="M212" t="s">
        <v>45</v>
      </c>
      <c r="O212" t="s">
        <v>188</v>
      </c>
      <c r="P212">
        <v>15</v>
      </c>
      <c r="Q212">
        <v>39.75</v>
      </c>
      <c r="W212" t="s">
        <v>46</v>
      </c>
      <c r="Y212" t="s">
        <v>188</v>
      </c>
      <c r="Z212">
        <v>15</v>
      </c>
      <c r="AA212">
        <v>39.75</v>
      </c>
      <c r="AG212" t="s">
        <v>47</v>
      </c>
      <c r="AI212" t="s">
        <v>188</v>
      </c>
      <c r="AJ212">
        <v>15</v>
      </c>
      <c r="AK212">
        <v>39.75</v>
      </c>
    </row>
    <row r="213" spans="1:37" ht="15" customHeight="1">
      <c r="A213" t="str">
        <f>LEFT(Table1[[#This Row],[address]],3)&amp;(RIGHT(Table1[[#This Row],[address]],LEN(Table1[[#This Row],[address]])-3)+1)</f>
        <v>$A$31</v>
      </c>
      <c r="B213" t="str">
        <f>IF(Table1[[#This Row],[E]]&lt;&gt;"",1,"x")</f>
        <v>x</v>
      </c>
      <c r="C213" t="s">
        <v>44</v>
      </c>
      <c r="E213" t="s">
        <v>193</v>
      </c>
      <c r="F213">
        <v>15</v>
      </c>
      <c r="G213">
        <v>39.75</v>
      </c>
      <c r="H213">
        <f>MAX(Table1[[#This Row],[h]],Table1[[#This Row],[h8]],Table1[[#This Row],[h17]],Table1[[#This Row],[h26]])</f>
        <v>15</v>
      </c>
      <c r="I213">
        <f>MAX(Table1[[#This Row],[w]],Table1[[#This Row],[w9]],Table1[[#This Row],[w18]],Table1[[#This Row],[w27]])</f>
        <v>39.75</v>
      </c>
      <c r="J213" t="b">
        <f>AND(Table1[[#This Row],[address]]=Table1[[#This Row],[address7]],Table1[[#This Row],[address]]=Table1[[#This Row],[address16]],Table1[[#This Row],[address]]=Table1[[#This Row],[address25]])</f>
        <v>1</v>
      </c>
      <c r="M213" t="s">
        <v>45</v>
      </c>
      <c r="O213" t="s">
        <v>193</v>
      </c>
      <c r="P213">
        <v>15</v>
      </c>
      <c r="Q213">
        <v>39.75</v>
      </c>
      <c r="W213" t="s">
        <v>46</v>
      </c>
      <c r="X213" s="4"/>
      <c r="Y213" t="s">
        <v>193</v>
      </c>
      <c r="Z213">
        <v>15</v>
      </c>
      <c r="AA213">
        <v>39.75</v>
      </c>
      <c r="AG213" t="s">
        <v>47</v>
      </c>
      <c r="AH213" s="4"/>
      <c r="AI213" t="s">
        <v>193</v>
      </c>
      <c r="AJ213">
        <v>15</v>
      </c>
      <c r="AK213">
        <v>39.75</v>
      </c>
    </row>
    <row r="214" spans="1:37" ht="15" customHeight="1">
      <c r="A214" t="str">
        <f>LEFT(Table1[[#This Row],[address]],3)&amp;(RIGHT(Table1[[#This Row],[address]],LEN(Table1[[#This Row],[address]])-3)+1)</f>
        <v>$B$2</v>
      </c>
      <c r="B214" t="str">
        <f>IF(Table1[[#This Row],[E]]&lt;&gt;"",1,"x")</f>
        <v>x</v>
      </c>
      <c r="C214" t="s">
        <v>44</v>
      </c>
      <c r="E214" t="s">
        <v>199</v>
      </c>
      <c r="F214">
        <v>30</v>
      </c>
      <c r="G214">
        <v>552</v>
      </c>
      <c r="H214">
        <f>MAX(Table1[[#This Row],[h]],Table1[[#This Row],[h8]],Table1[[#This Row],[h17]],Table1[[#This Row],[h26]])</f>
        <v>30</v>
      </c>
      <c r="I214">
        <f>MAX(Table1[[#This Row],[w]],Table1[[#This Row],[w9]],Table1[[#This Row],[w18]],Table1[[#This Row],[w27]])</f>
        <v>552</v>
      </c>
      <c r="J214" t="b">
        <f>AND(Table1[[#This Row],[address]]=Table1[[#This Row],[address7]],Table1[[#This Row],[address]]=Table1[[#This Row],[address16]],Table1[[#This Row],[address]]=Table1[[#This Row],[address25]])</f>
        <v>1</v>
      </c>
      <c r="M214" t="s">
        <v>45</v>
      </c>
      <c r="O214" t="s">
        <v>199</v>
      </c>
      <c r="P214">
        <v>30</v>
      </c>
      <c r="Q214">
        <v>552</v>
      </c>
      <c r="W214" t="s">
        <v>46</v>
      </c>
      <c r="X214" s="4"/>
      <c r="Y214" t="s">
        <v>199</v>
      </c>
      <c r="Z214">
        <v>30</v>
      </c>
      <c r="AA214">
        <v>552</v>
      </c>
      <c r="AG214" t="s">
        <v>47</v>
      </c>
      <c r="AH214" s="4"/>
      <c r="AI214" t="s">
        <v>199</v>
      </c>
      <c r="AJ214">
        <v>30</v>
      </c>
      <c r="AK214">
        <v>552</v>
      </c>
    </row>
    <row r="215" spans="1:37" ht="15" customHeight="1">
      <c r="A215" t="str">
        <f>LEFT(Table1[[#This Row],[address]],3)&amp;(RIGHT(Table1[[#This Row],[address]],LEN(Table1[[#This Row],[address]])-3)+1)</f>
        <v>$B$3</v>
      </c>
      <c r="B215" t="str">
        <f>IF(Table1[[#This Row],[E]]&lt;&gt;"",1,"x")</f>
        <v>x</v>
      </c>
      <c r="C215" t="s">
        <v>44</v>
      </c>
      <c r="E215" t="s">
        <v>198</v>
      </c>
      <c r="F215">
        <v>15.75</v>
      </c>
      <c r="G215">
        <v>552</v>
      </c>
      <c r="H215">
        <f>MAX(Table1[[#This Row],[h]],Table1[[#This Row],[h8]],Table1[[#This Row],[h17]],Table1[[#This Row],[h26]])</f>
        <v>15.75</v>
      </c>
      <c r="I215">
        <f>MAX(Table1[[#This Row],[w]],Table1[[#This Row],[w9]],Table1[[#This Row],[w18]],Table1[[#This Row],[w27]])</f>
        <v>552</v>
      </c>
      <c r="J215" t="b">
        <f>AND(Table1[[#This Row],[address]]=Table1[[#This Row],[address7]],Table1[[#This Row],[address]]=Table1[[#This Row],[address16]],Table1[[#This Row],[address]]=Table1[[#This Row],[address25]])</f>
        <v>1</v>
      </c>
      <c r="M215" t="s">
        <v>45</v>
      </c>
      <c r="O215" t="s">
        <v>198</v>
      </c>
      <c r="P215">
        <v>15.75</v>
      </c>
      <c r="Q215">
        <v>552</v>
      </c>
      <c r="W215" t="s">
        <v>46</v>
      </c>
      <c r="X215" s="4"/>
      <c r="Y215" t="s">
        <v>198</v>
      </c>
      <c r="Z215">
        <v>15.75</v>
      </c>
      <c r="AA215">
        <v>552</v>
      </c>
      <c r="AG215" t="s">
        <v>47</v>
      </c>
      <c r="AH215" s="4"/>
      <c r="AI215" t="s">
        <v>198</v>
      </c>
      <c r="AJ215">
        <v>15.75</v>
      </c>
      <c r="AK215">
        <v>552</v>
      </c>
    </row>
    <row r="216" spans="1:37" ht="15" customHeight="1">
      <c r="A216" t="str">
        <f>LEFT(Table1[[#This Row],[address]],3)&amp;(RIGHT(Table1[[#This Row],[address]],LEN(Table1[[#This Row],[address]])-3)+1)</f>
        <v>$B$4</v>
      </c>
      <c r="B216" t="str">
        <f>IF(Table1[[#This Row],[E]]&lt;&gt;"",1,"x")</f>
        <v>x</v>
      </c>
      <c r="C216" t="s">
        <v>44</v>
      </c>
      <c r="D216" s="4"/>
      <c r="E216" t="s">
        <v>200</v>
      </c>
      <c r="F216">
        <v>83.25</v>
      </c>
      <c r="G216">
        <v>552</v>
      </c>
      <c r="H216">
        <f>MAX(Table1[[#This Row],[h]],Table1[[#This Row],[h8]],Table1[[#This Row],[h17]],Table1[[#This Row],[h26]])</f>
        <v>83.25</v>
      </c>
      <c r="I216">
        <f>MAX(Table1[[#This Row],[w]],Table1[[#This Row],[w9]],Table1[[#This Row],[w18]],Table1[[#This Row],[w27]])</f>
        <v>552</v>
      </c>
      <c r="J216" t="b">
        <f>AND(Table1[[#This Row],[address]]=Table1[[#This Row],[address7]],Table1[[#This Row],[address]]=Table1[[#This Row],[address16]],Table1[[#This Row],[address]]=Table1[[#This Row],[address25]])</f>
        <v>1</v>
      </c>
      <c r="M216" t="s">
        <v>45</v>
      </c>
      <c r="N216" s="4"/>
      <c r="O216" t="s">
        <v>200</v>
      </c>
      <c r="P216">
        <v>83.25</v>
      </c>
      <c r="Q216">
        <v>552</v>
      </c>
      <c r="W216" t="s">
        <v>46</v>
      </c>
      <c r="X216" s="4"/>
      <c r="Y216" t="s">
        <v>200</v>
      </c>
      <c r="Z216">
        <v>83.25</v>
      </c>
      <c r="AA216">
        <v>552</v>
      </c>
      <c r="AG216" t="s">
        <v>47</v>
      </c>
      <c r="AH216" s="4"/>
      <c r="AI216" t="s">
        <v>200</v>
      </c>
      <c r="AJ216">
        <v>83.25</v>
      </c>
      <c r="AK216">
        <v>552</v>
      </c>
    </row>
    <row r="217" spans="1:37" ht="15" customHeight="1">
      <c r="A217" t="str">
        <f>LEFT(Table1[[#This Row],[address]],3)&amp;(RIGHT(Table1[[#This Row],[address]],LEN(Table1[[#This Row],[address]])-3)+1)</f>
        <v>$B$5</v>
      </c>
      <c r="B217" t="str">
        <f>IF(Table1[[#This Row],[E]]&lt;&gt;"",1,"x")</f>
        <v>x</v>
      </c>
      <c r="C217" t="s">
        <v>44</v>
      </c>
      <c r="D217" s="4"/>
      <c r="E217" t="s">
        <v>201</v>
      </c>
      <c r="F217">
        <v>15.75</v>
      </c>
      <c r="G217">
        <v>552</v>
      </c>
      <c r="H217">
        <f>MAX(Table1[[#This Row],[h]],Table1[[#This Row],[h8]],Table1[[#This Row],[h17]],Table1[[#This Row],[h26]])</f>
        <v>15.75</v>
      </c>
      <c r="I217">
        <f>MAX(Table1[[#This Row],[w]],Table1[[#This Row],[w9]],Table1[[#This Row],[w18]],Table1[[#This Row],[w27]])</f>
        <v>552</v>
      </c>
      <c r="J217" t="b">
        <f>AND(Table1[[#This Row],[address]]=Table1[[#This Row],[address7]],Table1[[#This Row],[address]]=Table1[[#This Row],[address16]],Table1[[#This Row],[address]]=Table1[[#This Row],[address25]])</f>
        <v>1</v>
      </c>
      <c r="M217" t="s">
        <v>45</v>
      </c>
      <c r="N217" s="4"/>
      <c r="O217" t="s">
        <v>201</v>
      </c>
      <c r="P217">
        <v>15.75</v>
      </c>
      <c r="Q217">
        <v>552</v>
      </c>
      <c r="W217" t="s">
        <v>46</v>
      </c>
      <c r="X217" s="4"/>
      <c r="Y217" t="s">
        <v>201</v>
      </c>
      <c r="Z217">
        <v>15.75</v>
      </c>
      <c r="AA217">
        <v>552</v>
      </c>
      <c r="AG217" t="s">
        <v>47</v>
      </c>
      <c r="AH217" s="4"/>
      <c r="AI217" t="s">
        <v>201</v>
      </c>
      <c r="AJ217">
        <v>15.75</v>
      </c>
      <c r="AK217">
        <v>552</v>
      </c>
    </row>
    <row r="218" spans="1:37" ht="15" customHeight="1">
      <c r="A218" t="str">
        <f>LEFT(Table1[[#This Row],[address]],3)&amp;(RIGHT(Table1[[#This Row],[address]],LEN(Table1[[#This Row],[address]])-3)+1)</f>
        <v>$B$6</v>
      </c>
      <c r="B218">
        <f>IF(Table1[[#This Row],[E]]&lt;&gt;"",1,"x")</f>
        <v>1</v>
      </c>
      <c r="C218" t="s">
        <v>44</v>
      </c>
      <c r="D218" s="4" t="s">
        <v>366</v>
      </c>
      <c r="E218" t="s">
        <v>202</v>
      </c>
      <c r="F218">
        <v>43.5</v>
      </c>
      <c r="G218">
        <v>552</v>
      </c>
      <c r="H218">
        <f>MAX(Table1[[#This Row],[h]],Table1[[#This Row],[h8]],Table1[[#This Row],[h17]],Table1[[#This Row],[h26]])</f>
        <v>43.5</v>
      </c>
      <c r="I218">
        <f>MAX(Table1[[#This Row],[w]],Table1[[#This Row],[w9]],Table1[[#This Row],[w18]],Table1[[#This Row],[w27]])</f>
        <v>552</v>
      </c>
      <c r="J218" t="b">
        <f>AND(Table1[[#This Row],[address]]=Table1[[#This Row],[address7]],Table1[[#This Row],[address]]=Table1[[#This Row],[address16]],Table1[[#This Row],[address]]=Table1[[#This Row],[address25]])</f>
        <v>1</v>
      </c>
      <c r="M218" t="s">
        <v>45</v>
      </c>
      <c r="N218" s="4" t="s">
        <v>367</v>
      </c>
      <c r="O218" t="s">
        <v>202</v>
      </c>
      <c r="P218">
        <v>43.5</v>
      </c>
      <c r="Q218">
        <v>552</v>
      </c>
      <c r="W218" t="s">
        <v>46</v>
      </c>
      <c r="X218" s="4" t="s">
        <v>368</v>
      </c>
      <c r="Y218" t="s">
        <v>202</v>
      </c>
      <c r="Z218">
        <v>43.5</v>
      </c>
      <c r="AA218">
        <v>552</v>
      </c>
      <c r="AG218" t="s">
        <v>47</v>
      </c>
      <c r="AH218" s="4" t="s">
        <v>369</v>
      </c>
      <c r="AI218" t="s">
        <v>202</v>
      </c>
      <c r="AJ218">
        <v>43.5</v>
      </c>
      <c r="AK218">
        <v>552</v>
      </c>
    </row>
    <row r="219" spans="1:37" ht="15" customHeight="1">
      <c r="A219" t="str">
        <f>LEFT(Table1[[#This Row],[address]],3)&amp;(RIGHT(Table1[[#This Row],[address]],LEN(Table1[[#This Row],[address]])-3)+1)</f>
        <v>$B$7</v>
      </c>
      <c r="B219">
        <f>IF(Table1[[#This Row],[E]]&lt;&gt;"",1,"x")</f>
        <v>1</v>
      </c>
      <c r="C219" t="s">
        <v>44</v>
      </c>
      <c r="D219" s="4" t="s">
        <v>370</v>
      </c>
      <c r="E219" t="s">
        <v>203</v>
      </c>
      <c r="F219">
        <v>77.25</v>
      </c>
      <c r="G219">
        <v>552</v>
      </c>
      <c r="H219">
        <f>MAX(Table1[[#This Row],[h]],Table1[[#This Row],[h8]],Table1[[#This Row],[h17]],Table1[[#This Row],[h26]])</f>
        <v>77.25</v>
      </c>
      <c r="I219">
        <f>MAX(Table1[[#This Row],[w]],Table1[[#This Row],[w9]],Table1[[#This Row],[w18]],Table1[[#This Row],[w27]])</f>
        <v>552</v>
      </c>
      <c r="J219" t="b">
        <f>AND(Table1[[#This Row],[address]]=Table1[[#This Row],[address7]],Table1[[#This Row],[address]]=Table1[[#This Row],[address16]],Table1[[#This Row],[address]]=Table1[[#This Row],[address25]])</f>
        <v>1</v>
      </c>
      <c r="M219" t="s">
        <v>45</v>
      </c>
      <c r="N219" s="4" t="s">
        <v>371</v>
      </c>
      <c r="O219" t="s">
        <v>203</v>
      </c>
      <c r="P219">
        <v>77.25</v>
      </c>
      <c r="Q219">
        <v>552</v>
      </c>
      <c r="W219" t="s">
        <v>46</v>
      </c>
      <c r="X219" s="4" t="s">
        <v>372</v>
      </c>
      <c r="Y219" t="s">
        <v>203</v>
      </c>
      <c r="Z219">
        <v>77.25</v>
      </c>
      <c r="AA219">
        <v>552</v>
      </c>
      <c r="AG219" t="s">
        <v>47</v>
      </c>
      <c r="AH219" s="4" t="s">
        <v>373</v>
      </c>
      <c r="AI219" t="s">
        <v>203</v>
      </c>
      <c r="AJ219">
        <v>77.25</v>
      </c>
      <c r="AK219">
        <v>552</v>
      </c>
    </row>
    <row r="220" spans="1:37" ht="15" customHeight="1">
      <c r="A220" t="str">
        <f>LEFT(Table1[[#This Row],[address]],3)&amp;(RIGHT(Table1[[#This Row],[address]],LEN(Table1[[#This Row],[address]])-3)+1)</f>
        <v>$B$8</v>
      </c>
      <c r="B220">
        <f>IF(Table1[[#This Row],[E]]&lt;&gt;"",1,"x")</f>
        <v>1</v>
      </c>
      <c r="C220" t="s">
        <v>44</v>
      </c>
      <c r="D220" s="4" t="s">
        <v>374</v>
      </c>
      <c r="E220" t="s">
        <v>204</v>
      </c>
      <c r="F220">
        <v>67.5</v>
      </c>
      <c r="G220">
        <v>552</v>
      </c>
      <c r="H220">
        <f>MAX(Table1[[#This Row],[h]],Table1[[#This Row],[h8]],Table1[[#This Row],[h17]],Table1[[#This Row],[h26]])</f>
        <v>67.5</v>
      </c>
      <c r="I220">
        <f>MAX(Table1[[#This Row],[w]],Table1[[#This Row],[w9]],Table1[[#This Row],[w18]],Table1[[#This Row],[w27]])</f>
        <v>552</v>
      </c>
      <c r="J220" t="b">
        <f>AND(Table1[[#This Row],[address]]=Table1[[#This Row],[address7]],Table1[[#This Row],[address]]=Table1[[#This Row],[address16]],Table1[[#This Row],[address]]=Table1[[#This Row],[address25]])</f>
        <v>1</v>
      </c>
      <c r="M220" t="s">
        <v>45</v>
      </c>
      <c r="N220" s="4" t="s">
        <v>375</v>
      </c>
      <c r="O220" t="s">
        <v>204</v>
      </c>
      <c r="P220">
        <v>67.5</v>
      </c>
      <c r="Q220">
        <v>552</v>
      </c>
      <c r="W220" t="s">
        <v>46</v>
      </c>
      <c r="X220" s="4" t="s">
        <v>376</v>
      </c>
      <c r="Y220" t="s">
        <v>204</v>
      </c>
      <c r="Z220">
        <v>67.5</v>
      </c>
      <c r="AA220">
        <v>552</v>
      </c>
      <c r="AG220" t="s">
        <v>47</v>
      </c>
      <c r="AH220" s="4" t="s">
        <v>377</v>
      </c>
      <c r="AI220" t="s">
        <v>204</v>
      </c>
      <c r="AJ220">
        <v>67.5</v>
      </c>
      <c r="AK220">
        <v>552</v>
      </c>
    </row>
    <row r="221" spans="1:37" ht="15" customHeight="1">
      <c r="A221" t="str">
        <f>LEFT(Table1[[#This Row],[address]],3)&amp;(RIGHT(Table1[[#This Row],[address]],LEN(Table1[[#This Row],[address]])-3)+1)</f>
        <v>$B$9</v>
      </c>
      <c r="B221">
        <f>IF(Table1[[#This Row],[E]]&lt;&gt;"",1,"x")</f>
        <v>1</v>
      </c>
      <c r="C221" t="s">
        <v>44</v>
      </c>
      <c r="D221" s="4" t="s">
        <v>378</v>
      </c>
      <c r="E221" t="s">
        <v>205</v>
      </c>
      <c r="F221">
        <v>63.75</v>
      </c>
      <c r="G221">
        <v>552</v>
      </c>
      <c r="H221">
        <f>MAX(Table1[[#This Row],[h]],Table1[[#This Row],[h8]],Table1[[#This Row],[h17]],Table1[[#This Row],[h26]])</f>
        <v>63.75</v>
      </c>
      <c r="I221">
        <f>MAX(Table1[[#This Row],[w]],Table1[[#This Row],[w9]],Table1[[#This Row],[w18]],Table1[[#This Row],[w27]])</f>
        <v>552</v>
      </c>
      <c r="J221" t="b">
        <f>AND(Table1[[#This Row],[address]]=Table1[[#This Row],[address7]],Table1[[#This Row],[address]]=Table1[[#This Row],[address16]],Table1[[#This Row],[address]]=Table1[[#This Row],[address25]])</f>
        <v>1</v>
      </c>
      <c r="M221" t="s">
        <v>45</v>
      </c>
      <c r="N221" s="4" t="s">
        <v>379</v>
      </c>
      <c r="O221" t="s">
        <v>205</v>
      </c>
      <c r="P221">
        <v>63.75</v>
      </c>
      <c r="Q221">
        <v>552</v>
      </c>
      <c r="W221" t="s">
        <v>46</v>
      </c>
      <c r="X221" s="4" t="s">
        <v>380</v>
      </c>
      <c r="Y221" t="s">
        <v>205</v>
      </c>
      <c r="Z221">
        <v>63.75</v>
      </c>
      <c r="AA221">
        <v>552</v>
      </c>
      <c r="AG221" t="s">
        <v>47</v>
      </c>
      <c r="AH221" s="4" t="s">
        <v>381</v>
      </c>
      <c r="AI221" t="s">
        <v>205</v>
      </c>
      <c r="AJ221">
        <v>63.75</v>
      </c>
      <c r="AK221">
        <v>552</v>
      </c>
    </row>
    <row r="222" spans="1:37" ht="15" customHeight="1">
      <c r="A222" t="str">
        <f>LEFT(Table1[[#This Row],[address]],3)&amp;(RIGHT(Table1[[#This Row],[address]],LEN(Table1[[#This Row],[address]])-3)+1)</f>
        <v>$B$10</v>
      </c>
      <c r="B222" t="str">
        <f>IF(Table1[[#This Row],[E]]&lt;&gt;"",1,"x")</f>
        <v>x</v>
      </c>
      <c r="C222" t="s">
        <v>44</v>
      </c>
      <c r="E222" t="s">
        <v>206</v>
      </c>
      <c r="F222">
        <v>15.75</v>
      </c>
      <c r="G222">
        <v>552</v>
      </c>
      <c r="H222">
        <f>MAX(Table1[[#This Row],[h]],Table1[[#This Row],[h8]],Table1[[#This Row],[h17]],Table1[[#This Row],[h26]])</f>
        <v>15.75</v>
      </c>
      <c r="I222">
        <f>MAX(Table1[[#This Row],[w]],Table1[[#This Row],[w9]],Table1[[#This Row],[w18]],Table1[[#This Row],[w27]])</f>
        <v>552</v>
      </c>
      <c r="J222" t="b">
        <f>AND(Table1[[#This Row],[address]]=Table1[[#This Row],[address7]],Table1[[#This Row],[address]]=Table1[[#This Row],[address16]],Table1[[#This Row],[address]]=Table1[[#This Row],[address25]])</f>
        <v>1</v>
      </c>
      <c r="M222" t="s">
        <v>45</v>
      </c>
      <c r="O222" t="s">
        <v>206</v>
      </c>
      <c r="P222">
        <v>15.75</v>
      </c>
      <c r="Q222">
        <v>552</v>
      </c>
      <c r="W222" t="s">
        <v>46</v>
      </c>
      <c r="X222" s="4"/>
      <c r="Y222" t="s">
        <v>206</v>
      </c>
      <c r="Z222">
        <v>15.75</v>
      </c>
      <c r="AA222">
        <v>552</v>
      </c>
      <c r="AG222" t="s">
        <v>47</v>
      </c>
      <c r="AH222" s="4"/>
      <c r="AI222" t="s">
        <v>206</v>
      </c>
      <c r="AJ222">
        <v>15.75</v>
      </c>
      <c r="AK222">
        <v>552</v>
      </c>
    </row>
    <row r="223" spans="1:37" ht="15" customHeight="1">
      <c r="A223" t="str">
        <f>LEFT(Table1[[#This Row],[address]],3)&amp;(RIGHT(Table1[[#This Row],[address]],LEN(Table1[[#This Row],[address]])-3)+1)</f>
        <v>$B$11</v>
      </c>
      <c r="B223" t="str">
        <f>IF(Table1[[#This Row],[E]]&lt;&gt;"",1,"x")</f>
        <v>x</v>
      </c>
      <c r="C223" t="s">
        <v>44</v>
      </c>
      <c r="D223" s="4"/>
      <c r="E223" t="s">
        <v>207</v>
      </c>
      <c r="F223">
        <v>100.5</v>
      </c>
      <c r="G223">
        <v>552</v>
      </c>
      <c r="H223">
        <f>MAX(Table1[[#This Row],[h]],Table1[[#This Row],[h8]],Table1[[#This Row],[h17]],Table1[[#This Row],[h26]])</f>
        <v>100.5</v>
      </c>
      <c r="I223">
        <f>MAX(Table1[[#This Row],[w]],Table1[[#This Row],[w9]],Table1[[#This Row],[w18]],Table1[[#This Row],[w27]])</f>
        <v>552</v>
      </c>
      <c r="J223" t="b">
        <f>AND(Table1[[#This Row],[address]]=Table1[[#This Row],[address7]],Table1[[#This Row],[address]]=Table1[[#This Row],[address16]],Table1[[#This Row],[address]]=Table1[[#This Row],[address25]])</f>
        <v>1</v>
      </c>
      <c r="M223" t="s">
        <v>45</v>
      </c>
      <c r="N223" s="4"/>
      <c r="O223" t="s">
        <v>207</v>
      </c>
      <c r="P223">
        <v>100.5</v>
      </c>
      <c r="Q223">
        <v>552</v>
      </c>
      <c r="W223" t="s">
        <v>46</v>
      </c>
      <c r="X223" s="4"/>
      <c r="Y223" t="s">
        <v>207</v>
      </c>
      <c r="Z223">
        <v>100.5</v>
      </c>
      <c r="AA223">
        <v>552</v>
      </c>
      <c r="AG223" t="s">
        <v>47</v>
      </c>
      <c r="AH223" s="4"/>
      <c r="AI223" t="s">
        <v>207</v>
      </c>
      <c r="AJ223">
        <v>100.5</v>
      </c>
      <c r="AK223">
        <v>552</v>
      </c>
    </row>
    <row r="224" spans="1:37" ht="15" customHeight="1">
      <c r="A224" t="str">
        <f>LEFT(Table1[[#This Row],[address]],3)&amp;(RIGHT(Table1[[#This Row],[address]],LEN(Table1[[#This Row],[address]])-3)+1)</f>
        <v>$B$12</v>
      </c>
      <c r="B224" t="str">
        <f>IF(Table1[[#This Row],[E]]&lt;&gt;"",1,"x")</f>
        <v>x</v>
      </c>
      <c r="C224" t="s">
        <v>44</v>
      </c>
      <c r="D224" s="4"/>
      <c r="E224" t="s">
        <v>208</v>
      </c>
      <c r="F224">
        <v>73.5</v>
      </c>
      <c r="G224">
        <v>552</v>
      </c>
      <c r="H224">
        <f>MAX(Table1[[#This Row],[h]],Table1[[#This Row],[h8]],Table1[[#This Row],[h17]],Table1[[#This Row],[h26]])</f>
        <v>73.5</v>
      </c>
      <c r="I224">
        <f>MAX(Table1[[#This Row],[w]],Table1[[#This Row],[w9]],Table1[[#This Row],[w18]],Table1[[#This Row],[w27]])</f>
        <v>552</v>
      </c>
      <c r="J224" t="b">
        <f>AND(Table1[[#This Row],[address]]=Table1[[#This Row],[address7]],Table1[[#This Row],[address]]=Table1[[#This Row],[address16]],Table1[[#This Row],[address]]=Table1[[#This Row],[address25]])</f>
        <v>1</v>
      </c>
      <c r="M224" t="s">
        <v>45</v>
      </c>
      <c r="N224" s="4"/>
      <c r="O224" t="s">
        <v>208</v>
      </c>
      <c r="P224">
        <v>73.5</v>
      </c>
      <c r="Q224">
        <v>552</v>
      </c>
      <c r="W224" t="s">
        <v>46</v>
      </c>
      <c r="X224" s="4"/>
      <c r="Y224" t="s">
        <v>208</v>
      </c>
      <c r="Z224">
        <v>73.5</v>
      </c>
      <c r="AA224">
        <v>552</v>
      </c>
      <c r="AG224" t="s">
        <v>47</v>
      </c>
      <c r="AH224" s="4"/>
      <c r="AI224" t="s">
        <v>208</v>
      </c>
      <c r="AJ224">
        <v>30.75</v>
      </c>
      <c r="AK224">
        <v>552</v>
      </c>
    </row>
    <row r="225" spans="1:37" ht="15" customHeight="1">
      <c r="A225" t="str">
        <f>LEFT(Table1[[#This Row],[address]],3)&amp;(RIGHT(Table1[[#This Row],[address]],LEN(Table1[[#This Row],[address]])-3)+1)</f>
        <v>$B$13</v>
      </c>
      <c r="B225">
        <f>IF(Table1[[#This Row],[E]]&lt;&gt;"",1,"x")</f>
        <v>1</v>
      </c>
      <c r="C225" t="s">
        <v>44</v>
      </c>
      <c r="D225" s="4" t="s">
        <v>382</v>
      </c>
      <c r="E225" t="s">
        <v>209</v>
      </c>
      <c r="F225">
        <v>44.25</v>
      </c>
      <c r="G225">
        <v>552</v>
      </c>
      <c r="H225">
        <f>MAX(Table1[[#This Row],[h]],Table1[[#This Row],[h8]],Table1[[#This Row],[h17]],Table1[[#This Row],[h26]])</f>
        <v>44.25</v>
      </c>
      <c r="I225">
        <f>MAX(Table1[[#This Row],[w]],Table1[[#This Row],[w9]],Table1[[#This Row],[w18]],Table1[[#This Row],[w27]])</f>
        <v>552</v>
      </c>
      <c r="J225" t="b">
        <f>AND(Table1[[#This Row],[address]]=Table1[[#This Row],[address7]],Table1[[#This Row],[address]]=Table1[[#This Row],[address16]],Table1[[#This Row],[address]]=Table1[[#This Row],[address25]])</f>
        <v>1</v>
      </c>
      <c r="M225" t="s">
        <v>45</v>
      </c>
      <c r="N225" s="4" t="s">
        <v>383</v>
      </c>
      <c r="O225" t="s">
        <v>209</v>
      </c>
      <c r="P225">
        <v>44.25</v>
      </c>
      <c r="Q225">
        <v>552</v>
      </c>
      <c r="W225" t="s">
        <v>46</v>
      </c>
      <c r="X225" s="4" t="s">
        <v>384</v>
      </c>
      <c r="Y225" t="s">
        <v>209</v>
      </c>
      <c r="Z225">
        <v>44.25</v>
      </c>
      <c r="AA225">
        <v>552</v>
      </c>
      <c r="AG225" t="s">
        <v>47</v>
      </c>
      <c r="AH225" s="4" t="s">
        <v>385</v>
      </c>
      <c r="AI225" t="s">
        <v>209</v>
      </c>
      <c r="AJ225">
        <v>44.25</v>
      </c>
      <c r="AK225">
        <v>552</v>
      </c>
    </row>
    <row r="226" spans="1:37" ht="15" customHeight="1">
      <c r="A226" t="str">
        <f>LEFT(Table1[[#This Row],[address]],3)&amp;(RIGHT(Table1[[#This Row],[address]],LEN(Table1[[#This Row],[address]])-3)+1)</f>
        <v>$B$14</v>
      </c>
      <c r="B226">
        <f>IF(Table1[[#This Row],[E]]&lt;&gt;"",1,"x")</f>
        <v>1</v>
      </c>
      <c r="C226" t="s">
        <v>44</v>
      </c>
      <c r="D226" s="4" t="s">
        <v>386</v>
      </c>
      <c r="E226" t="s">
        <v>210</v>
      </c>
      <c r="F226">
        <v>63.75</v>
      </c>
      <c r="G226">
        <v>552</v>
      </c>
      <c r="H226">
        <f>MAX(Table1[[#This Row],[h]],Table1[[#This Row],[h8]],Table1[[#This Row],[h17]],Table1[[#This Row],[h26]])</f>
        <v>63.75</v>
      </c>
      <c r="I226">
        <f>MAX(Table1[[#This Row],[w]],Table1[[#This Row],[w9]],Table1[[#This Row],[w18]],Table1[[#This Row],[w27]])</f>
        <v>552</v>
      </c>
      <c r="J226" t="b">
        <f>AND(Table1[[#This Row],[address]]=Table1[[#This Row],[address7]],Table1[[#This Row],[address]]=Table1[[#This Row],[address16]],Table1[[#This Row],[address]]=Table1[[#This Row],[address25]])</f>
        <v>1</v>
      </c>
      <c r="M226" t="s">
        <v>45</v>
      </c>
      <c r="N226" s="4" t="s">
        <v>387</v>
      </c>
      <c r="O226" t="s">
        <v>210</v>
      </c>
      <c r="P226">
        <v>63.75</v>
      </c>
      <c r="Q226">
        <v>552</v>
      </c>
      <c r="W226" t="s">
        <v>46</v>
      </c>
      <c r="X226" s="4" t="s">
        <v>388</v>
      </c>
      <c r="Y226" t="s">
        <v>210</v>
      </c>
      <c r="Z226">
        <v>63.75</v>
      </c>
      <c r="AA226">
        <v>552</v>
      </c>
      <c r="AG226" t="s">
        <v>47</v>
      </c>
      <c r="AH226" s="4" t="s">
        <v>389</v>
      </c>
      <c r="AI226" t="s">
        <v>210</v>
      </c>
      <c r="AJ226">
        <v>63.75</v>
      </c>
      <c r="AK226">
        <v>552</v>
      </c>
    </row>
    <row r="227" spans="1:37" ht="15" customHeight="1">
      <c r="A227" t="str">
        <f>LEFT(Table1[[#This Row],[address]],3)&amp;(RIGHT(Table1[[#This Row],[address]],LEN(Table1[[#This Row],[address]])-3)+1)</f>
        <v>$B$15</v>
      </c>
      <c r="B227">
        <f>IF(Table1[[#This Row],[E]]&lt;&gt;"",1,"x")</f>
        <v>1</v>
      </c>
      <c r="C227" t="s">
        <v>44</v>
      </c>
      <c r="D227" s="4" t="s">
        <v>390</v>
      </c>
      <c r="E227" t="s">
        <v>211</v>
      </c>
      <c r="F227">
        <v>42</v>
      </c>
      <c r="G227">
        <v>552</v>
      </c>
      <c r="H227">
        <f>MAX(Table1[[#This Row],[h]],Table1[[#This Row],[h8]],Table1[[#This Row],[h17]],Table1[[#This Row],[h26]])</f>
        <v>42</v>
      </c>
      <c r="I227">
        <f>MAX(Table1[[#This Row],[w]],Table1[[#This Row],[w9]],Table1[[#This Row],[w18]],Table1[[#This Row],[w27]])</f>
        <v>552</v>
      </c>
      <c r="J227" t="b">
        <f>AND(Table1[[#This Row],[address]]=Table1[[#This Row],[address7]],Table1[[#This Row],[address]]=Table1[[#This Row],[address16]],Table1[[#This Row],[address]]=Table1[[#This Row],[address25]])</f>
        <v>1</v>
      </c>
      <c r="M227" t="s">
        <v>45</v>
      </c>
      <c r="N227" s="4" t="s">
        <v>391</v>
      </c>
      <c r="O227" t="s">
        <v>211</v>
      </c>
      <c r="P227">
        <v>42</v>
      </c>
      <c r="Q227">
        <v>552</v>
      </c>
      <c r="W227" t="s">
        <v>46</v>
      </c>
      <c r="X227" s="4" t="s">
        <v>392</v>
      </c>
      <c r="Y227" t="s">
        <v>211</v>
      </c>
      <c r="Z227">
        <v>42</v>
      </c>
      <c r="AA227">
        <v>552</v>
      </c>
      <c r="AG227" t="s">
        <v>47</v>
      </c>
      <c r="AH227" s="4" t="s">
        <v>393</v>
      </c>
      <c r="AI227" t="s">
        <v>211</v>
      </c>
      <c r="AJ227">
        <v>42</v>
      </c>
      <c r="AK227">
        <v>552</v>
      </c>
    </row>
    <row r="228" spans="1:37" ht="15" customHeight="1">
      <c r="A228" t="str">
        <f>LEFT(Table1[[#This Row],[address]],3)&amp;(RIGHT(Table1[[#This Row],[address]],LEN(Table1[[#This Row],[address]])-3)+1)</f>
        <v>$B$16</v>
      </c>
      <c r="B228">
        <f>IF(Table1[[#This Row],[E]]&lt;&gt;"",1,"x")</f>
        <v>1</v>
      </c>
      <c r="C228" t="s">
        <v>44</v>
      </c>
      <c r="D228" s="4" t="s">
        <v>394</v>
      </c>
      <c r="E228" t="s">
        <v>212</v>
      </c>
      <c r="F228">
        <v>99.75</v>
      </c>
      <c r="G228">
        <v>552</v>
      </c>
      <c r="H228">
        <f>MAX(Table1[[#This Row],[h]],Table1[[#This Row],[h8]],Table1[[#This Row],[h17]],Table1[[#This Row],[h26]])</f>
        <v>99.75</v>
      </c>
      <c r="I228">
        <f>MAX(Table1[[#This Row],[w]],Table1[[#This Row],[w9]],Table1[[#This Row],[w18]],Table1[[#This Row],[w27]])</f>
        <v>552</v>
      </c>
      <c r="J228" t="b">
        <f>AND(Table1[[#This Row],[address]]=Table1[[#This Row],[address7]],Table1[[#This Row],[address]]=Table1[[#This Row],[address16]],Table1[[#This Row],[address]]=Table1[[#This Row],[address25]])</f>
        <v>1</v>
      </c>
      <c r="M228" t="s">
        <v>45</v>
      </c>
      <c r="N228" s="4" t="s">
        <v>395</v>
      </c>
      <c r="O228" t="s">
        <v>212</v>
      </c>
      <c r="P228">
        <v>99.75</v>
      </c>
      <c r="Q228">
        <v>552</v>
      </c>
      <c r="W228" t="s">
        <v>46</v>
      </c>
      <c r="X228" s="4" t="s">
        <v>396</v>
      </c>
      <c r="Y228" t="s">
        <v>212</v>
      </c>
      <c r="Z228">
        <v>99.75</v>
      </c>
      <c r="AA228">
        <v>552</v>
      </c>
      <c r="AG228" t="s">
        <v>47</v>
      </c>
      <c r="AH228" s="4" t="s">
        <v>397</v>
      </c>
      <c r="AI228" t="s">
        <v>212</v>
      </c>
      <c r="AJ228">
        <v>51</v>
      </c>
      <c r="AK228">
        <v>552</v>
      </c>
    </row>
    <row r="229" spans="1:37" ht="15" customHeight="1">
      <c r="A229" t="str">
        <f>LEFT(Table1[[#This Row],[address]],3)&amp;(RIGHT(Table1[[#This Row],[address]],LEN(Table1[[#This Row],[address]])-3)+1)</f>
        <v>$B$17</v>
      </c>
      <c r="B229" t="str">
        <f>IF(Table1[[#This Row],[E]]&lt;&gt;"",1,"x")</f>
        <v>x</v>
      </c>
      <c r="C229" t="s">
        <v>44</v>
      </c>
      <c r="E229" t="s">
        <v>213</v>
      </c>
      <c r="F229">
        <v>15.75</v>
      </c>
      <c r="G229">
        <v>552</v>
      </c>
      <c r="H229">
        <f>MAX(Table1[[#This Row],[h]],Table1[[#This Row],[h8]],Table1[[#This Row],[h17]],Table1[[#This Row],[h26]])</f>
        <v>15.75</v>
      </c>
      <c r="I229">
        <f>MAX(Table1[[#This Row],[w]],Table1[[#This Row],[w9]],Table1[[#This Row],[w18]],Table1[[#This Row],[w27]])</f>
        <v>552</v>
      </c>
      <c r="J229" t="b">
        <f>AND(Table1[[#This Row],[address]]=Table1[[#This Row],[address7]],Table1[[#This Row],[address]]=Table1[[#This Row],[address16]],Table1[[#This Row],[address]]=Table1[[#This Row],[address25]])</f>
        <v>1</v>
      </c>
      <c r="M229" t="s">
        <v>45</v>
      </c>
      <c r="O229" t="s">
        <v>213</v>
      </c>
      <c r="P229">
        <v>15.75</v>
      </c>
      <c r="Q229">
        <v>552</v>
      </c>
      <c r="W229" t="s">
        <v>46</v>
      </c>
      <c r="Y229" t="s">
        <v>213</v>
      </c>
      <c r="Z229">
        <v>15.75</v>
      </c>
      <c r="AA229">
        <v>552</v>
      </c>
      <c r="AG229" t="s">
        <v>47</v>
      </c>
      <c r="AI229" t="s">
        <v>213</v>
      </c>
      <c r="AJ229">
        <v>15.75</v>
      </c>
      <c r="AK229">
        <v>552</v>
      </c>
    </row>
    <row r="230" spans="1:37" ht="15" customHeight="1">
      <c r="A230" t="str">
        <f>LEFT(Table1[[#This Row],[address]],3)&amp;(RIGHT(Table1[[#This Row],[address]],LEN(Table1[[#This Row],[address]])-3)+1)</f>
        <v>$B$18</v>
      </c>
      <c r="B230" t="str">
        <f>IF(Table1[[#This Row],[E]]&lt;&gt;"",1,"x")</f>
        <v>x</v>
      </c>
      <c r="C230" t="s">
        <v>44</v>
      </c>
      <c r="E230" t="s">
        <v>215</v>
      </c>
      <c r="F230">
        <v>130.5</v>
      </c>
      <c r="G230">
        <v>552</v>
      </c>
      <c r="H230">
        <f>MAX(Table1[[#This Row],[h]],Table1[[#This Row],[h8]],Table1[[#This Row],[h17]],Table1[[#This Row],[h26]])</f>
        <v>130.5</v>
      </c>
      <c r="I230">
        <f>MAX(Table1[[#This Row],[w]],Table1[[#This Row],[w9]],Table1[[#This Row],[w18]],Table1[[#This Row],[w27]])</f>
        <v>552</v>
      </c>
      <c r="J230" t="b">
        <f>AND(Table1[[#This Row],[address]]=Table1[[#This Row],[address7]],Table1[[#This Row],[address]]=Table1[[#This Row],[address16]],Table1[[#This Row],[address]]=Table1[[#This Row],[address25]])</f>
        <v>1</v>
      </c>
      <c r="M230" t="s">
        <v>45</v>
      </c>
      <c r="O230" t="s">
        <v>215</v>
      </c>
      <c r="P230">
        <v>130.5</v>
      </c>
      <c r="Q230">
        <v>552</v>
      </c>
      <c r="W230" t="s">
        <v>46</v>
      </c>
      <c r="Y230" t="s">
        <v>215</v>
      </c>
      <c r="Z230">
        <v>130.5</v>
      </c>
      <c r="AA230">
        <v>552</v>
      </c>
      <c r="AG230" t="s">
        <v>47</v>
      </c>
      <c r="AI230" t="s">
        <v>215</v>
      </c>
      <c r="AJ230">
        <v>130.5</v>
      </c>
      <c r="AK230">
        <v>552</v>
      </c>
    </row>
    <row r="231" spans="1:37" ht="15" customHeight="1">
      <c r="A231" t="str">
        <f>LEFT(Table1[[#This Row],[address]],3)&amp;(RIGHT(Table1[[#This Row],[address]],LEN(Table1[[#This Row],[address]])-3)+1)</f>
        <v>$B$19</v>
      </c>
      <c r="B231" t="str">
        <f>IF(Table1[[#This Row],[E]]&lt;&gt;"",1,"x")</f>
        <v>x</v>
      </c>
      <c r="C231" t="s">
        <v>44</v>
      </c>
      <c r="E231" t="s">
        <v>219</v>
      </c>
      <c r="F231">
        <v>15</v>
      </c>
      <c r="G231">
        <v>552</v>
      </c>
      <c r="H231">
        <f>MAX(Table1[[#This Row],[h]],Table1[[#This Row],[h8]],Table1[[#This Row],[h17]],Table1[[#This Row],[h26]])</f>
        <v>15</v>
      </c>
      <c r="I231">
        <f>MAX(Table1[[#This Row],[w]],Table1[[#This Row],[w9]],Table1[[#This Row],[w18]],Table1[[#This Row],[w27]])</f>
        <v>552</v>
      </c>
      <c r="J231" t="b">
        <f>AND(Table1[[#This Row],[address]]=Table1[[#This Row],[address7]],Table1[[#This Row],[address]]=Table1[[#This Row],[address16]],Table1[[#This Row],[address]]=Table1[[#This Row],[address25]])</f>
        <v>1</v>
      </c>
      <c r="M231" t="s">
        <v>45</v>
      </c>
      <c r="O231" t="s">
        <v>219</v>
      </c>
      <c r="P231">
        <v>15</v>
      </c>
      <c r="Q231">
        <v>552</v>
      </c>
      <c r="W231" t="s">
        <v>46</v>
      </c>
      <c r="Y231" t="s">
        <v>219</v>
      </c>
      <c r="Z231">
        <v>15</v>
      </c>
      <c r="AA231">
        <v>552</v>
      </c>
      <c r="AG231" t="s">
        <v>47</v>
      </c>
      <c r="AI231" t="s">
        <v>219</v>
      </c>
      <c r="AJ231">
        <v>15</v>
      </c>
      <c r="AK231">
        <v>552</v>
      </c>
    </row>
    <row r="232" spans="1:37" ht="15" customHeight="1">
      <c r="A232" t="str">
        <f>LEFT(Table1[[#This Row],[address]],3)&amp;(RIGHT(Table1[[#This Row],[address]],LEN(Table1[[#This Row],[address]])-3)+1)</f>
        <v>$B$20</v>
      </c>
      <c r="B232" t="str">
        <f>IF(Table1[[#This Row],[E]]&lt;&gt;"",1,"x")</f>
        <v>x</v>
      </c>
      <c r="C232" t="s">
        <v>44</v>
      </c>
      <c r="E232" t="s">
        <v>224</v>
      </c>
      <c r="F232">
        <v>15</v>
      </c>
      <c r="G232">
        <v>552</v>
      </c>
      <c r="H232">
        <f>MAX(Table1[[#This Row],[h]],Table1[[#This Row],[h8]],Table1[[#This Row],[h17]],Table1[[#This Row],[h26]])</f>
        <v>15</v>
      </c>
      <c r="I232">
        <f>MAX(Table1[[#This Row],[w]],Table1[[#This Row],[w9]],Table1[[#This Row],[w18]],Table1[[#This Row],[w27]])</f>
        <v>552</v>
      </c>
      <c r="J232" t="b">
        <f>AND(Table1[[#This Row],[address]]=Table1[[#This Row],[address7]],Table1[[#This Row],[address]]=Table1[[#This Row],[address16]],Table1[[#This Row],[address]]=Table1[[#This Row],[address25]])</f>
        <v>1</v>
      </c>
      <c r="M232" t="s">
        <v>45</v>
      </c>
      <c r="O232" t="s">
        <v>224</v>
      </c>
      <c r="P232">
        <v>15</v>
      </c>
      <c r="Q232">
        <v>552</v>
      </c>
      <c r="W232" t="s">
        <v>46</v>
      </c>
      <c r="Y232" t="s">
        <v>224</v>
      </c>
      <c r="Z232">
        <v>15</v>
      </c>
      <c r="AA232">
        <v>552</v>
      </c>
      <c r="AG232" t="s">
        <v>47</v>
      </c>
      <c r="AI232" t="s">
        <v>224</v>
      </c>
      <c r="AJ232">
        <v>15</v>
      </c>
      <c r="AK232">
        <v>552</v>
      </c>
    </row>
    <row r="233" spans="1:37" ht="15" customHeight="1">
      <c r="A233" t="str">
        <f>LEFT(Table1[[#This Row],[address]],3)&amp;(RIGHT(Table1[[#This Row],[address]],LEN(Table1[[#This Row],[address]])-3)+1)</f>
        <v>$B$21</v>
      </c>
      <c r="B233" t="str">
        <f>IF(Table1[[#This Row],[E]]&lt;&gt;"",1,"x")</f>
        <v>x</v>
      </c>
      <c r="C233" t="s">
        <v>44</v>
      </c>
      <c r="E233" t="s">
        <v>229</v>
      </c>
      <c r="F233">
        <v>15</v>
      </c>
      <c r="G233">
        <v>552</v>
      </c>
      <c r="H233">
        <f>MAX(Table1[[#This Row],[h]],Table1[[#This Row],[h8]],Table1[[#This Row],[h17]],Table1[[#This Row],[h26]])</f>
        <v>15</v>
      </c>
      <c r="I233">
        <f>MAX(Table1[[#This Row],[w]],Table1[[#This Row],[w9]],Table1[[#This Row],[w18]],Table1[[#This Row],[w27]])</f>
        <v>552</v>
      </c>
      <c r="J233" t="b">
        <f>AND(Table1[[#This Row],[address]]=Table1[[#This Row],[address7]],Table1[[#This Row],[address]]=Table1[[#This Row],[address16]],Table1[[#This Row],[address]]=Table1[[#This Row],[address25]])</f>
        <v>1</v>
      </c>
      <c r="M233" t="s">
        <v>45</v>
      </c>
      <c r="O233" t="s">
        <v>229</v>
      </c>
      <c r="P233">
        <v>15</v>
      </c>
      <c r="Q233">
        <v>552</v>
      </c>
      <c r="W233" t="s">
        <v>46</v>
      </c>
      <c r="Y233" t="s">
        <v>229</v>
      </c>
      <c r="Z233">
        <v>15</v>
      </c>
      <c r="AA233">
        <v>552</v>
      </c>
      <c r="AG233" t="s">
        <v>47</v>
      </c>
      <c r="AI233" t="s">
        <v>229</v>
      </c>
      <c r="AJ233">
        <v>15</v>
      </c>
      <c r="AK233">
        <v>552</v>
      </c>
    </row>
    <row r="234" spans="1:37" ht="15" customHeight="1">
      <c r="A234" t="str">
        <f>LEFT(Table1[[#This Row],[address]],3)&amp;(RIGHT(Table1[[#This Row],[address]],LEN(Table1[[#This Row],[address]])-3)+1)</f>
        <v>$B$22</v>
      </c>
      <c r="B234" t="str">
        <f>IF(Table1[[#This Row],[E]]&lt;&gt;"",1,"x")</f>
        <v>x</v>
      </c>
      <c r="C234" t="s">
        <v>44</v>
      </c>
      <c r="E234" t="s">
        <v>234</v>
      </c>
      <c r="F234">
        <v>15</v>
      </c>
      <c r="G234">
        <v>552</v>
      </c>
      <c r="H234">
        <f>MAX(Table1[[#This Row],[h]],Table1[[#This Row],[h8]],Table1[[#This Row],[h17]],Table1[[#This Row],[h26]])</f>
        <v>15</v>
      </c>
      <c r="I234">
        <f>MAX(Table1[[#This Row],[w]],Table1[[#This Row],[w9]],Table1[[#This Row],[w18]],Table1[[#This Row],[w27]])</f>
        <v>552</v>
      </c>
      <c r="J234" t="b">
        <f>AND(Table1[[#This Row],[address]]=Table1[[#This Row],[address7]],Table1[[#This Row],[address]]=Table1[[#This Row],[address16]],Table1[[#This Row],[address]]=Table1[[#This Row],[address25]])</f>
        <v>1</v>
      </c>
      <c r="M234" t="s">
        <v>45</v>
      </c>
      <c r="O234" t="s">
        <v>234</v>
      </c>
      <c r="P234">
        <v>15</v>
      </c>
      <c r="Q234">
        <v>552</v>
      </c>
      <c r="W234" t="s">
        <v>46</v>
      </c>
      <c r="Y234" t="s">
        <v>234</v>
      </c>
      <c r="Z234">
        <v>15</v>
      </c>
      <c r="AA234">
        <v>552</v>
      </c>
      <c r="AG234" t="s">
        <v>47</v>
      </c>
      <c r="AI234" t="s">
        <v>234</v>
      </c>
      <c r="AJ234">
        <v>15</v>
      </c>
      <c r="AK234">
        <v>552</v>
      </c>
    </row>
    <row r="235" spans="1:37" ht="15" customHeight="1">
      <c r="A235" t="str">
        <f>LEFT(Table1[[#This Row],[address]],3)&amp;(RIGHT(Table1[[#This Row],[address]],LEN(Table1[[#This Row],[address]])-3)+1)</f>
        <v>$B$23</v>
      </c>
      <c r="B235" t="str">
        <f>IF(Table1[[#This Row],[E]]&lt;&gt;"",1,"x")</f>
        <v>x</v>
      </c>
      <c r="C235" t="s">
        <v>44</v>
      </c>
      <c r="E235" t="s">
        <v>238</v>
      </c>
      <c r="F235">
        <v>15</v>
      </c>
      <c r="G235">
        <v>552</v>
      </c>
      <c r="H235">
        <f>MAX(Table1[[#This Row],[h]],Table1[[#This Row],[h8]],Table1[[#This Row],[h17]],Table1[[#This Row],[h26]])</f>
        <v>15</v>
      </c>
      <c r="I235">
        <f>MAX(Table1[[#This Row],[w]],Table1[[#This Row],[w9]],Table1[[#This Row],[w18]],Table1[[#This Row],[w27]])</f>
        <v>552</v>
      </c>
      <c r="J235" t="b">
        <f>AND(Table1[[#This Row],[address]]=Table1[[#This Row],[address7]],Table1[[#This Row],[address]]=Table1[[#This Row],[address16]],Table1[[#This Row],[address]]=Table1[[#This Row],[address25]])</f>
        <v>1</v>
      </c>
      <c r="M235" t="s">
        <v>45</v>
      </c>
      <c r="O235" t="s">
        <v>238</v>
      </c>
      <c r="P235">
        <v>15</v>
      </c>
      <c r="Q235">
        <v>552</v>
      </c>
      <c r="W235" t="s">
        <v>46</v>
      </c>
      <c r="Y235" t="s">
        <v>238</v>
      </c>
      <c r="Z235">
        <v>15</v>
      </c>
      <c r="AA235">
        <v>552</v>
      </c>
      <c r="AG235" t="s">
        <v>47</v>
      </c>
      <c r="AI235" t="s">
        <v>238</v>
      </c>
      <c r="AJ235">
        <v>15</v>
      </c>
      <c r="AK235">
        <v>552</v>
      </c>
    </row>
    <row r="236" spans="1:37" ht="15" customHeight="1">
      <c r="A236" t="str">
        <f>LEFT(Table1[[#This Row],[address]],3)&amp;(RIGHT(Table1[[#This Row],[address]],LEN(Table1[[#This Row],[address]])-3)+1)</f>
        <v>$B$24</v>
      </c>
      <c r="B236" t="str">
        <f>IF(Table1[[#This Row],[E]]&lt;&gt;"",1,"x")</f>
        <v>x</v>
      </c>
      <c r="C236" t="s">
        <v>44</v>
      </c>
      <c r="E236" t="s">
        <v>239</v>
      </c>
      <c r="F236">
        <v>15</v>
      </c>
      <c r="G236">
        <v>552</v>
      </c>
      <c r="H236">
        <f>MAX(Table1[[#This Row],[h]],Table1[[#This Row],[h8]],Table1[[#This Row],[h17]],Table1[[#This Row],[h26]])</f>
        <v>15</v>
      </c>
      <c r="I236">
        <f>MAX(Table1[[#This Row],[w]],Table1[[#This Row],[w9]],Table1[[#This Row],[w18]],Table1[[#This Row],[w27]])</f>
        <v>552</v>
      </c>
      <c r="J236" t="b">
        <f>AND(Table1[[#This Row],[address]]=Table1[[#This Row],[address7]],Table1[[#This Row],[address]]=Table1[[#This Row],[address16]],Table1[[#This Row],[address]]=Table1[[#This Row],[address25]])</f>
        <v>1</v>
      </c>
      <c r="M236" t="s">
        <v>45</v>
      </c>
      <c r="O236" t="s">
        <v>239</v>
      </c>
      <c r="P236">
        <v>15</v>
      </c>
      <c r="Q236">
        <v>552</v>
      </c>
      <c r="W236" t="s">
        <v>46</v>
      </c>
      <c r="Y236" t="s">
        <v>239</v>
      </c>
      <c r="Z236">
        <v>15</v>
      </c>
      <c r="AA236">
        <v>552</v>
      </c>
      <c r="AG236" t="s">
        <v>47</v>
      </c>
      <c r="AI236" t="s">
        <v>239</v>
      </c>
      <c r="AJ236">
        <v>15</v>
      </c>
      <c r="AK236">
        <v>552</v>
      </c>
    </row>
    <row r="237" spans="1:37" ht="15" customHeight="1">
      <c r="A237" t="str">
        <f>LEFT(Table1[[#This Row],[address]],3)&amp;(RIGHT(Table1[[#This Row],[address]],LEN(Table1[[#This Row],[address]])-3)+1)</f>
        <v>$B$25</v>
      </c>
      <c r="B237" t="str">
        <f>IF(Table1[[#This Row],[E]]&lt;&gt;"",1,"x")</f>
        <v>x</v>
      </c>
      <c r="C237" t="s">
        <v>44</v>
      </c>
      <c r="E237" t="s">
        <v>240</v>
      </c>
      <c r="F237">
        <v>15</v>
      </c>
      <c r="G237">
        <v>552</v>
      </c>
      <c r="H237">
        <f>MAX(Table1[[#This Row],[h]],Table1[[#This Row],[h8]],Table1[[#This Row],[h17]],Table1[[#This Row],[h26]])</f>
        <v>15</v>
      </c>
      <c r="I237">
        <f>MAX(Table1[[#This Row],[w]],Table1[[#This Row],[w9]],Table1[[#This Row],[w18]],Table1[[#This Row],[w27]])</f>
        <v>552</v>
      </c>
      <c r="J237" t="b">
        <f>AND(Table1[[#This Row],[address]]=Table1[[#This Row],[address7]],Table1[[#This Row],[address]]=Table1[[#This Row],[address16]],Table1[[#This Row],[address]]=Table1[[#This Row],[address25]])</f>
        <v>1</v>
      </c>
      <c r="M237" t="s">
        <v>45</v>
      </c>
      <c r="O237" t="s">
        <v>240</v>
      </c>
      <c r="P237">
        <v>15</v>
      </c>
      <c r="Q237">
        <v>552</v>
      </c>
      <c r="W237" t="s">
        <v>46</v>
      </c>
      <c r="Y237" t="s">
        <v>240</v>
      </c>
      <c r="Z237">
        <v>15</v>
      </c>
      <c r="AA237">
        <v>552</v>
      </c>
      <c r="AG237" t="s">
        <v>47</v>
      </c>
      <c r="AI237" t="s">
        <v>240</v>
      </c>
      <c r="AJ237">
        <v>15</v>
      </c>
      <c r="AK237">
        <v>552</v>
      </c>
    </row>
    <row r="238" spans="1:37" ht="15" customHeight="1">
      <c r="A238" t="str">
        <f>LEFT(Table1[[#This Row],[address]],3)&amp;(RIGHT(Table1[[#This Row],[address]],LEN(Table1[[#This Row],[address]])-3)+1)</f>
        <v>$B$26</v>
      </c>
      <c r="B238" t="str">
        <f>IF(Table1[[#This Row],[E]]&lt;&gt;"",1,"x")</f>
        <v>x</v>
      </c>
      <c r="C238" t="s">
        <v>44</v>
      </c>
      <c r="E238" t="s">
        <v>241</v>
      </c>
      <c r="F238">
        <v>15</v>
      </c>
      <c r="G238">
        <v>552</v>
      </c>
      <c r="H238">
        <f>MAX(Table1[[#This Row],[h]],Table1[[#This Row],[h8]],Table1[[#This Row],[h17]],Table1[[#This Row],[h26]])</f>
        <v>15</v>
      </c>
      <c r="I238">
        <f>MAX(Table1[[#This Row],[w]],Table1[[#This Row],[w9]],Table1[[#This Row],[w18]],Table1[[#This Row],[w27]])</f>
        <v>552</v>
      </c>
      <c r="J238" t="b">
        <f>AND(Table1[[#This Row],[address]]=Table1[[#This Row],[address7]],Table1[[#This Row],[address]]=Table1[[#This Row],[address16]],Table1[[#This Row],[address]]=Table1[[#This Row],[address25]])</f>
        <v>1</v>
      </c>
      <c r="M238" t="s">
        <v>45</v>
      </c>
      <c r="O238" t="s">
        <v>241</v>
      </c>
      <c r="P238">
        <v>15</v>
      </c>
      <c r="Q238">
        <v>552</v>
      </c>
      <c r="W238" t="s">
        <v>46</v>
      </c>
      <c r="Y238" t="s">
        <v>241</v>
      </c>
      <c r="Z238">
        <v>15</v>
      </c>
      <c r="AA238">
        <v>552</v>
      </c>
      <c r="AG238" t="s">
        <v>47</v>
      </c>
      <c r="AI238" t="s">
        <v>241</v>
      </c>
      <c r="AJ238">
        <v>15</v>
      </c>
      <c r="AK238">
        <v>552</v>
      </c>
    </row>
    <row r="239" spans="1:37" ht="15" customHeight="1">
      <c r="A239" t="str">
        <f>LEFT(Table1[[#This Row],[address]],3)&amp;(RIGHT(Table1[[#This Row],[address]],LEN(Table1[[#This Row],[address]])-3)+1)</f>
        <v>$B$27</v>
      </c>
      <c r="B239" t="str">
        <f>IF(Table1[[#This Row],[E]]&lt;&gt;"",1,"x")</f>
        <v>x</v>
      </c>
      <c r="C239" t="s">
        <v>44</v>
      </c>
      <c r="E239" t="s">
        <v>242</v>
      </c>
      <c r="F239">
        <v>15</v>
      </c>
      <c r="G239">
        <v>552</v>
      </c>
      <c r="H239">
        <f>MAX(Table1[[#This Row],[h]],Table1[[#This Row],[h8]],Table1[[#This Row],[h17]],Table1[[#This Row],[h26]])</f>
        <v>15</v>
      </c>
      <c r="I239">
        <f>MAX(Table1[[#This Row],[w]],Table1[[#This Row],[w9]],Table1[[#This Row],[w18]],Table1[[#This Row],[w27]])</f>
        <v>552</v>
      </c>
      <c r="J239" t="b">
        <f>AND(Table1[[#This Row],[address]]=Table1[[#This Row],[address7]],Table1[[#This Row],[address]]=Table1[[#This Row],[address16]],Table1[[#This Row],[address]]=Table1[[#This Row],[address25]])</f>
        <v>1</v>
      </c>
      <c r="M239" t="s">
        <v>45</v>
      </c>
      <c r="O239" t="s">
        <v>242</v>
      </c>
      <c r="P239">
        <v>15</v>
      </c>
      <c r="Q239">
        <v>552</v>
      </c>
      <c r="W239" t="s">
        <v>46</v>
      </c>
      <c r="Y239" t="s">
        <v>242</v>
      </c>
      <c r="Z239">
        <v>15</v>
      </c>
      <c r="AA239">
        <v>552</v>
      </c>
      <c r="AG239" t="s">
        <v>47</v>
      </c>
      <c r="AI239" t="s">
        <v>242</v>
      </c>
      <c r="AJ239">
        <v>15</v>
      </c>
      <c r="AK239">
        <v>552</v>
      </c>
    </row>
    <row r="240" spans="1:37" ht="15" customHeight="1">
      <c r="A240" t="str">
        <f>LEFT(Table1[[#This Row],[address]],3)&amp;(RIGHT(Table1[[#This Row],[address]],LEN(Table1[[#This Row],[address]])-3)+1)</f>
        <v>$B$28</v>
      </c>
      <c r="B240" t="str">
        <f>IF(Table1[[#This Row],[E]]&lt;&gt;"",1,"x")</f>
        <v>x</v>
      </c>
      <c r="C240" t="s">
        <v>44</v>
      </c>
      <c r="E240" t="s">
        <v>243</v>
      </c>
      <c r="F240">
        <v>15</v>
      </c>
      <c r="G240">
        <v>552</v>
      </c>
      <c r="H240">
        <f>MAX(Table1[[#This Row],[h]],Table1[[#This Row],[h8]],Table1[[#This Row],[h17]],Table1[[#This Row],[h26]])</f>
        <v>15</v>
      </c>
      <c r="I240">
        <f>MAX(Table1[[#This Row],[w]],Table1[[#This Row],[w9]],Table1[[#This Row],[w18]],Table1[[#This Row],[w27]])</f>
        <v>552</v>
      </c>
      <c r="J240" t="b">
        <f>AND(Table1[[#This Row],[address]]=Table1[[#This Row],[address7]],Table1[[#This Row],[address]]=Table1[[#This Row],[address16]],Table1[[#This Row],[address]]=Table1[[#This Row],[address25]])</f>
        <v>1</v>
      </c>
      <c r="M240" t="s">
        <v>45</v>
      </c>
      <c r="O240" t="s">
        <v>243</v>
      </c>
      <c r="P240">
        <v>15</v>
      </c>
      <c r="Q240">
        <v>552</v>
      </c>
      <c r="W240" t="s">
        <v>46</v>
      </c>
      <c r="Y240" t="s">
        <v>243</v>
      </c>
      <c r="Z240">
        <v>15</v>
      </c>
      <c r="AA240">
        <v>552</v>
      </c>
      <c r="AG240" t="s">
        <v>47</v>
      </c>
      <c r="AI240" t="s">
        <v>243</v>
      </c>
      <c r="AJ240">
        <v>15</v>
      </c>
      <c r="AK240">
        <v>552</v>
      </c>
    </row>
    <row r="241" spans="1:37" ht="15" customHeight="1">
      <c r="A241" t="str">
        <f>LEFT(Table1[[#This Row],[address]],3)&amp;(RIGHT(Table1[[#This Row],[address]],LEN(Table1[[#This Row],[address]])-3)+1)</f>
        <v>$B$29</v>
      </c>
      <c r="B241" t="str">
        <f>IF(Table1[[#This Row],[E]]&lt;&gt;"",1,"x")</f>
        <v>x</v>
      </c>
      <c r="C241" t="s">
        <v>44</v>
      </c>
      <c r="E241" t="s">
        <v>244</v>
      </c>
      <c r="F241">
        <v>15</v>
      </c>
      <c r="G241">
        <v>552</v>
      </c>
      <c r="H241">
        <f>MAX(Table1[[#This Row],[h]],Table1[[#This Row],[h8]],Table1[[#This Row],[h17]],Table1[[#This Row],[h26]])</f>
        <v>15</v>
      </c>
      <c r="I241">
        <f>MAX(Table1[[#This Row],[w]],Table1[[#This Row],[w9]],Table1[[#This Row],[w18]],Table1[[#This Row],[w27]])</f>
        <v>552</v>
      </c>
      <c r="J241" t="b">
        <f>AND(Table1[[#This Row],[address]]=Table1[[#This Row],[address7]],Table1[[#This Row],[address]]=Table1[[#This Row],[address16]],Table1[[#This Row],[address]]=Table1[[#This Row],[address25]])</f>
        <v>1</v>
      </c>
      <c r="M241" t="s">
        <v>45</v>
      </c>
      <c r="O241" t="s">
        <v>244</v>
      </c>
      <c r="P241">
        <v>15</v>
      </c>
      <c r="Q241">
        <v>552</v>
      </c>
      <c r="W241" t="s">
        <v>46</v>
      </c>
      <c r="Y241" t="s">
        <v>244</v>
      </c>
      <c r="Z241">
        <v>15</v>
      </c>
      <c r="AA241">
        <v>552</v>
      </c>
      <c r="AG241" t="s">
        <v>47</v>
      </c>
      <c r="AI241" t="s">
        <v>244</v>
      </c>
      <c r="AJ241">
        <v>15</v>
      </c>
      <c r="AK241">
        <v>552</v>
      </c>
    </row>
    <row r="242" spans="1:37" ht="15" customHeight="1">
      <c r="A242" t="str">
        <f>LEFT(Table1[[#This Row],[address]],3)&amp;(RIGHT(Table1[[#This Row],[address]],LEN(Table1[[#This Row],[address]])-3)+1)</f>
        <v>$B$30</v>
      </c>
      <c r="B242" t="str">
        <f>IF(Table1[[#This Row],[E]]&lt;&gt;"",1,"x")</f>
        <v>x</v>
      </c>
      <c r="C242" t="s">
        <v>44</v>
      </c>
      <c r="E242" t="s">
        <v>245</v>
      </c>
      <c r="F242">
        <v>15</v>
      </c>
      <c r="G242">
        <v>552</v>
      </c>
      <c r="H242">
        <f>MAX(Table1[[#This Row],[h]],Table1[[#This Row],[h8]],Table1[[#This Row],[h17]],Table1[[#This Row],[h26]])</f>
        <v>15</v>
      </c>
      <c r="I242">
        <f>MAX(Table1[[#This Row],[w]],Table1[[#This Row],[w9]],Table1[[#This Row],[w18]],Table1[[#This Row],[w27]])</f>
        <v>552</v>
      </c>
      <c r="J242" t="b">
        <f>AND(Table1[[#This Row],[address]]=Table1[[#This Row],[address7]],Table1[[#This Row],[address]]=Table1[[#This Row],[address16]],Table1[[#This Row],[address]]=Table1[[#This Row],[address25]])</f>
        <v>1</v>
      </c>
      <c r="M242" t="s">
        <v>45</v>
      </c>
      <c r="O242" t="s">
        <v>245</v>
      </c>
      <c r="P242">
        <v>15</v>
      </c>
      <c r="Q242">
        <v>552</v>
      </c>
      <c r="W242" t="s">
        <v>46</v>
      </c>
      <c r="Y242" t="s">
        <v>245</v>
      </c>
      <c r="Z242">
        <v>15</v>
      </c>
      <c r="AA242">
        <v>552</v>
      </c>
      <c r="AG242" t="s">
        <v>47</v>
      </c>
      <c r="AI242" t="s">
        <v>245</v>
      </c>
      <c r="AJ242">
        <v>15</v>
      </c>
      <c r="AK242">
        <v>552</v>
      </c>
    </row>
    <row r="243" spans="1:37" ht="15" customHeight="1">
      <c r="A243" t="str">
        <f>LEFT(Table1[[#This Row],[address]],3)&amp;(RIGHT(Table1[[#This Row],[address]],LEN(Table1[[#This Row],[address]])-3)+1)</f>
        <v>$B$31</v>
      </c>
      <c r="B243" t="str">
        <f>IF(Table1[[#This Row],[E]]&lt;&gt;"",1,"x")</f>
        <v>x</v>
      </c>
      <c r="C243" t="s">
        <v>44</v>
      </c>
      <c r="E243" t="s">
        <v>246</v>
      </c>
      <c r="F243">
        <v>15</v>
      </c>
      <c r="G243">
        <v>552</v>
      </c>
      <c r="H243">
        <f>MAX(Table1[[#This Row],[h]],Table1[[#This Row],[h8]],Table1[[#This Row],[h17]],Table1[[#This Row],[h26]])</f>
        <v>15</v>
      </c>
      <c r="I243">
        <f>MAX(Table1[[#This Row],[w]],Table1[[#This Row],[w9]],Table1[[#This Row],[w18]],Table1[[#This Row],[w27]])</f>
        <v>552</v>
      </c>
      <c r="J243" t="b">
        <f>AND(Table1[[#This Row],[address]]=Table1[[#This Row],[address7]],Table1[[#This Row],[address]]=Table1[[#This Row],[address16]],Table1[[#This Row],[address]]=Table1[[#This Row],[address25]])</f>
        <v>1</v>
      </c>
      <c r="M243" t="s">
        <v>45</v>
      </c>
      <c r="O243" t="s">
        <v>246</v>
      </c>
      <c r="P243">
        <v>15</v>
      </c>
      <c r="Q243">
        <v>552</v>
      </c>
      <c r="W243" t="s">
        <v>46</v>
      </c>
      <c r="Y243" t="s">
        <v>246</v>
      </c>
      <c r="Z243">
        <v>15</v>
      </c>
      <c r="AA243">
        <v>552</v>
      </c>
      <c r="AG243" t="s">
        <v>47</v>
      </c>
      <c r="AI243" t="s">
        <v>246</v>
      </c>
      <c r="AJ243">
        <v>15</v>
      </c>
      <c r="AK243">
        <v>552</v>
      </c>
    </row>
    <row r="244" spans="1:37" ht="15" customHeight="1">
      <c r="A244" t="str">
        <f>LEFT(Table1[[#This Row],[address]],3)&amp;(RIGHT(Table1[[#This Row],[address]],LEN(Table1[[#This Row],[address]])-3)+1)</f>
        <v>$C$2</v>
      </c>
      <c r="B244">
        <f>IF(Table1[[#This Row],[E]]&lt;&gt;"",1,"x")</f>
        <v>1</v>
      </c>
      <c r="C244" t="s">
        <v>44</v>
      </c>
      <c r="D244" t="s">
        <v>341</v>
      </c>
      <c r="E244" t="s">
        <v>249</v>
      </c>
      <c r="F244">
        <v>30</v>
      </c>
      <c r="G244">
        <v>48</v>
      </c>
      <c r="H244">
        <f>MAX(Table1[[#This Row],[h]],Table1[[#This Row],[h8]],Table1[[#This Row],[h17]],Table1[[#This Row],[h26]])</f>
        <v>30</v>
      </c>
      <c r="I244">
        <f>MAX(Table1[[#This Row],[w]],Table1[[#This Row],[w9]],Table1[[#This Row],[w18]],Table1[[#This Row],[w27]])</f>
        <v>72.75</v>
      </c>
      <c r="J244" t="b">
        <f>AND(Table1[[#This Row],[address]]=Table1[[#This Row],[address7]],Table1[[#This Row],[address]]=Table1[[#This Row],[address16]],Table1[[#This Row],[address]]=Table1[[#This Row],[address25]])</f>
        <v>1</v>
      </c>
      <c r="M244" t="s">
        <v>45</v>
      </c>
      <c r="N244" t="s">
        <v>341</v>
      </c>
      <c r="O244" t="s">
        <v>249</v>
      </c>
      <c r="P244">
        <v>30</v>
      </c>
      <c r="Q244">
        <v>48</v>
      </c>
      <c r="W244" t="s">
        <v>46</v>
      </c>
      <c r="X244" t="s">
        <v>341</v>
      </c>
      <c r="Y244" t="s">
        <v>249</v>
      </c>
      <c r="Z244">
        <v>30</v>
      </c>
      <c r="AA244">
        <v>48</v>
      </c>
      <c r="AG244" t="s">
        <v>47</v>
      </c>
      <c r="AH244" t="s">
        <v>342</v>
      </c>
      <c r="AI244" t="s">
        <v>249</v>
      </c>
      <c r="AJ244">
        <v>30</v>
      </c>
      <c r="AK244">
        <v>72.75</v>
      </c>
    </row>
    <row r="245" spans="1:37" ht="15" customHeight="1">
      <c r="A245" t="str">
        <f>LEFT(Table1[[#This Row],[address]],3)&amp;(RIGHT(Table1[[#This Row],[address]],LEN(Table1[[#This Row],[address]])-3)+1)</f>
        <v>$C$3</v>
      </c>
      <c r="B245" t="s">
        <v>155</v>
      </c>
      <c r="C245" t="s">
        <v>44</v>
      </c>
      <c r="D245" s="4" t="s">
        <v>32</v>
      </c>
      <c r="E245" t="s">
        <v>248</v>
      </c>
      <c r="F245">
        <v>15.75</v>
      </c>
      <c r="G245">
        <v>48</v>
      </c>
      <c r="H245">
        <f>MAX(Table1[[#This Row],[h]],Table1[[#This Row],[h8]],Table1[[#This Row],[h17]],Table1[[#This Row],[h26]])</f>
        <v>15.75</v>
      </c>
      <c r="I245">
        <f>MAX(Table1[[#This Row],[w]],Table1[[#This Row],[w9]],Table1[[#This Row],[w18]],Table1[[#This Row],[w27]])</f>
        <v>72.75</v>
      </c>
      <c r="J245" t="b">
        <f>AND(Table1[[#This Row],[address]]=Table1[[#This Row],[address7]],Table1[[#This Row],[address]]=Table1[[#This Row],[address16]],Table1[[#This Row],[address]]=Table1[[#This Row],[address25]])</f>
        <v>1</v>
      </c>
      <c r="M245" t="s">
        <v>45</v>
      </c>
      <c r="N245" t="s">
        <v>32</v>
      </c>
      <c r="O245" t="s">
        <v>248</v>
      </c>
      <c r="P245">
        <v>15.75</v>
      </c>
      <c r="Q245">
        <v>48</v>
      </c>
      <c r="W245" t="s">
        <v>46</v>
      </c>
      <c r="X245" t="s">
        <v>32</v>
      </c>
      <c r="Y245" t="s">
        <v>248</v>
      </c>
      <c r="Z245">
        <v>15.75</v>
      </c>
      <c r="AA245">
        <v>48</v>
      </c>
      <c r="AG245" t="s">
        <v>47</v>
      </c>
      <c r="AH245" t="s">
        <v>32</v>
      </c>
      <c r="AI245" t="s">
        <v>248</v>
      </c>
      <c r="AJ245">
        <v>15.75</v>
      </c>
      <c r="AK245">
        <v>72.75</v>
      </c>
    </row>
    <row r="246" spans="1:37" ht="15" customHeight="1">
      <c r="A246" t="str">
        <f>LEFT(Table1[[#This Row],[address]],3)&amp;(RIGHT(Table1[[#This Row],[address]],LEN(Table1[[#This Row],[address]])-3)+1)</f>
        <v>$C$4</v>
      </c>
      <c r="B246" t="str">
        <f>IF(Table1[[#This Row],[E]]&lt;&gt;"",1,"x")</f>
        <v>x</v>
      </c>
      <c r="C246" t="s">
        <v>44</v>
      </c>
      <c r="E246" t="s">
        <v>250</v>
      </c>
      <c r="F246">
        <v>83.25</v>
      </c>
      <c r="G246">
        <v>48</v>
      </c>
      <c r="H246">
        <f>MAX(Table1[[#This Row],[h]],Table1[[#This Row],[h8]],Table1[[#This Row],[h17]],Table1[[#This Row],[h26]])</f>
        <v>83.25</v>
      </c>
      <c r="I246">
        <f>MAX(Table1[[#This Row],[w]],Table1[[#This Row],[w9]],Table1[[#This Row],[w18]],Table1[[#This Row],[w27]])</f>
        <v>72.75</v>
      </c>
      <c r="J246" t="b">
        <f>AND(Table1[[#This Row],[address]]=Table1[[#This Row],[address7]],Table1[[#This Row],[address]]=Table1[[#This Row],[address16]],Table1[[#This Row],[address]]=Table1[[#This Row],[address25]])</f>
        <v>1</v>
      </c>
      <c r="M246" t="s">
        <v>45</v>
      </c>
      <c r="O246" t="s">
        <v>250</v>
      </c>
      <c r="P246">
        <v>83.25</v>
      </c>
      <c r="Q246">
        <v>48</v>
      </c>
      <c r="W246" t="s">
        <v>46</v>
      </c>
      <c r="Y246" t="s">
        <v>250</v>
      </c>
      <c r="Z246">
        <v>83.25</v>
      </c>
      <c r="AA246">
        <v>48</v>
      </c>
      <c r="AG246" t="s">
        <v>47</v>
      </c>
      <c r="AI246" t="s">
        <v>250</v>
      </c>
      <c r="AJ246">
        <v>83.25</v>
      </c>
      <c r="AK246">
        <v>72.75</v>
      </c>
    </row>
    <row r="247" spans="1:37" ht="15" customHeight="1">
      <c r="A247" t="str">
        <f>LEFT(Table1[[#This Row],[address]],3)&amp;(RIGHT(Table1[[#This Row],[address]],LEN(Table1[[#This Row],[address]])-3)+1)</f>
        <v>$C$5</v>
      </c>
      <c r="B247" t="s">
        <v>155</v>
      </c>
      <c r="C247" t="s">
        <v>44</v>
      </c>
      <c r="D247" t="s">
        <v>32</v>
      </c>
      <c r="E247" t="s">
        <v>251</v>
      </c>
      <c r="F247">
        <v>15.75</v>
      </c>
      <c r="G247">
        <v>48</v>
      </c>
      <c r="H247">
        <f>MAX(Table1[[#This Row],[h]],Table1[[#This Row],[h8]],Table1[[#This Row],[h17]],Table1[[#This Row],[h26]])</f>
        <v>15.75</v>
      </c>
      <c r="I247">
        <f>MAX(Table1[[#This Row],[w]],Table1[[#This Row],[w9]],Table1[[#This Row],[w18]],Table1[[#This Row],[w27]])</f>
        <v>72.75</v>
      </c>
      <c r="J247" t="b">
        <f>AND(Table1[[#This Row],[address]]=Table1[[#This Row],[address7]],Table1[[#This Row],[address]]=Table1[[#This Row],[address16]],Table1[[#This Row],[address]]=Table1[[#This Row],[address25]])</f>
        <v>1</v>
      </c>
      <c r="M247" t="s">
        <v>45</v>
      </c>
      <c r="N247" t="s">
        <v>32</v>
      </c>
      <c r="O247" t="s">
        <v>251</v>
      </c>
      <c r="P247">
        <v>15.75</v>
      </c>
      <c r="Q247">
        <v>48</v>
      </c>
      <c r="W247" t="s">
        <v>46</v>
      </c>
      <c r="X247" t="s">
        <v>32</v>
      </c>
      <c r="Y247" t="s">
        <v>251</v>
      </c>
      <c r="Z247">
        <v>15.75</v>
      </c>
      <c r="AA247">
        <v>48</v>
      </c>
      <c r="AG247" t="s">
        <v>47</v>
      </c>
      <c r="AH247" t="s">
        <v>32</v>
      </c>
      <c r="AI247" t="s">
        <v>251</v>
      </c>
      <c r="AJ247">
        <v>15.75</v>
      </c>
      <c r="AK247">
        <v>72.75</v>
      </c>
    </row>
    <row r="248" spans="1:37" ht="15" customHeight="1">
      <c r="A248" t="str">
        <f>LEFT(Table1[[#This Row],[address]],3)&amp;(RIGHT(Table1[[#This Row],[address]],LEN(Table1[[#This Row],[address]])-3)+1)</f>
        <v>$C$6</v>
      </c>
      <c r="B248" t="str">
        <f>IF(Table1[[#This Row],[E]]&lt;&gt;"",1,"x")</f>
        <v>x</v>
      </c>
      <c r="C248" t="s">
        <v>44</v>
      </c>
      <c r="E248" t="s">
        <v>252</v>
      </c>
      <c r="F248">
        <v>43.5</v>
      </c>
      <c r="G248">
        <v>48</v>
      </c>
      <c r="H248">
        <f>MAX(Table1[[#This Row],[h]],Table1[[#This Row],[h8]],Table1[[#This Row],[h17]],Table1[[#This Row],[h26]])</f>
        <v>43.5</v>
      </c>
      <c r="I248">
        <f>MAX(Table1[[#This Row],[w]],Table1[[#This Row],[w9]],Table1[[#This Row],[w18]],Table1[[#This Row],[w27]])</f>
        <v>72.75</v>
      </c>
      <c r="J248" t="b">
        <f>AND(Table1[[#This Row],[address]]=Table1[[#This Row],[address7]],Table1[[#This Row],[address]]=Table1[[#This Row],[address16]],Table1[[#This Row],[address]]=Table1[[#This Row],[address25]])</f>
        <v>1</v>
      </c>
      <c r="M248" t="s">
        <v>45</v>
      </c>
      <c r="O248" t="s">
        <v>252</v>
      </c>
      <c r="P248">
        <v>43.5</v>
      </c>
      <c r="Q248">
        <v>48</v>
      </c>
      <c r="W248" t="s">
        <v>46</v>
      </c>
      <c r="Y248" t="s">
        <v>252</v>
      </c>
      <c r="Z248">
        <v>43.5</v>
      </c>
      <c r="AA248">
        <v>48</v>
      </c>
      <c r="AG248" t="s">
        <v>47</v>
      </c>
      <c r="AI248" t="s">
        <v>252</v>
      </c>
      <c r="AJ248">
        <v>43.5</v>
      </c>
      <c r="AK248">
        <v>72.75</v>
      </c>
    </row>
    <row r="249" spans="1:37" ht="15" customHeight="1">
      <c r="A249" t="str">
        <f>LEFT(Table1[[#This Row],[address]],3)&amp;(RIGHT(Table1[[#This Row],[address]],LEN(Table1[[#This Row],[address]])-3)+1)</f>
        <v>$C$7</v>
      </c>
      <c r="B249" t="str">
        <f>IF(Table1[[#This Row],[E]]&lt;&gt;"",1,"x")</f>
        <v>x</v>
      </c>
      <c r="C249" t="s">
        <v>44</v>
      </c>
      <c r="E249" t="s">
        <v>253</v>
      </c>
      <c r="F249">
        <v>77.25</v>
      </c>
      <c r="G249">
        <v>48</v>
      </c>
      <c r="H249">
        <f>MAX(Table1[[#This Row],[h]],Table1[[#This Row],[h8]],Table1[[#This Row],[h17]],Table1[[#This Row],[h26]])</f>
        <v>77.25</v>
      </c>
      <c r="I249">
        <f>MAX(Table1[[#This Row],[w]],Table1[[#This Row],[w9]],Table1[[#This Row],[w18]],Table1[[#This Row],[w27]])</f>
        <v>72.75</v>
      </c>
      <c r="J249" t="b">
        <f>AND(Table1[[#This Row],[address]]=Table1[[#This Row],[address7]],Table1[[#This Row],[address]]=Table1[[#This Row],[address16]],Table1[[#This Row],[address]]=Table1[[#This Row],[address25]])</f>
        <v>1</v>
      </c>
      <c r="M249" t="s">
        <v>45</v>
      </c>
      <c r="O249" t="s">
        <v>253</v>
      </c>
      <c r="P249">
        <v>77.25</v>
      </c>
      <c r="Q249">
        <v>48</v>
      </c>
      <c r="W249" t="s">
        <v>46</v>
      </c>
      <c r="Y249" t="s">
        <v>253</v>
      </c>
      <c r="Z249">
        <v>77.25</v>
      </c>
      <c r="AA249">
        <v>48</v>
      </c>
      <c r="AG249" t="s">
        <v>47</v>
      </c>
      <c r="AI249" t="s">
        <v>253</v>
      </c>
      <c r="AJ249">
        <v>77.25</v>
      </c>
      <c r="AK249">
        <v>72.75</v>
      </c>
    </row>
    <row r="250" spans="1:37" ht="15" customHeight="1">
      <c r="A250" t="str">
        <f>LEFT(Table1[[#This Row],[address]],3)&amp;(RIGHT(Table1[[#This Row],[address]],LEN(Table1[[#This Row],[address]])-3)+1)</f>
        <v>$C$8</v>
      </c>
      <c r="B250" t="str">
        <f>IF(Table1[[#This Row],[E]]&lt;&gt;"",1,"x")</f>
        <v>x</v>
      </c>
      <c r="C250" t="s">
        <v>44</v>
      </c>
      <c r="E250" t="s">
        <v>254</v>
      </c>
      <c r="F250">
        <v>67.5</v>
      </c>
      <c r="G250">
        <v>48</v>
      </c>
      <c r="H250">
        <f>MAX(Table1[[#This Row],[h]],Table1[[#This Row],[h8]],Table1[[#This Row],[h17]],Table1[[#This Row],[h26]])</f>
        <v>67.5</v>
      </c>
      <c r="I250">
        <f>MAX(Table1[[#This Row],[w]],Table1[[#This Row],[w9]],Table1[[#This Row],[w18]],Table1[[#This Row],[w27]])</f>
        <v>72.75</v>
      </c>
      <c r="J250" t="b">
        <f>AND(Table1[[#This Row],[address]]=Table1[[#This Row],[address7]],Table1[[#This Row],[address]]=Table1[[#This Row],[address16]],Table1[[#This Row],[address]]=Table1[[#This Row],[address25]])</f>
        <v>1</v>
      </c>
      <c r="M250" t="s">
        <v>45</v>
      </c>
      <c r="O250" t="s">
        <v>254</v>
      </c>
      <c r="P250">
        <v>67.5</v>
      </c>
      <c r="Q250">
        <v>48</v>
      </c>
      <c r="W250" t="s">
        <v>46</v>
      </c>
      <c r="Y250" t="s">
        <v>254</v>
      </c>
      <c r="Z250">
        <v>67.5</v>
      </c>
      <c r="AA250">
        <v>48</v>
      </c>
      <c r="AG250" t="s">
        <v>47</v>
      </c>
      <c r="AI250" t="s">
        <v>254</v>
      </c>
      <c r="AJ250">
        <v>67.5</v>
      </c>
      <c r="AK250">
        <v>72.75</v>
      </c>
    </row>
    <row r="251" spans="1:37" ht="15" customHeight="1">
      <c r="A251" t="str">
        <f>LEFT(Table1[[#This Row],[address]],3)&amp;(RIGHT(Table1[[#This Row],[address]],LEN(Table1[[#This Row],[address]])-3)+1)</f>
        <v>$C$9</v>
      </c>
      <c r="B251" t="str">
        <f>IF(Table1[[#This Row],[E]]&lt;&gt;"",1,"x")</f>
        <v>x</v>
      </c>
      <c r="C251" t="s">
        <v>44</v>
      </c>
      <c r="E251" t="s">
        <v>255</v>
      </c>
      <c r="F251">
        <v>63.75</v>
      </c>
      <c r="G251">
        <v>48</v>
      </c>
      <c r="H251">
        <f>MAX(Table1[[#This Row],[h]],Table1[[#This Row],[h8]],Table1[[#This Row],[h17]],Table1[[#This Row],[h26]])</f>
        <v>63.75</v>
      </c>
      <c r="I251">
        <f>MAX(Table1[[#This Row],[w]],Table1[[#This Row],[w9]],Table1[[#This Row],[w18]],Table1[[#This Row],[w27]])</f>
        <v>72.75</v>
      </c>
      <c r="J251" t="b">
        <f>AND(Table1[[#This Row],[address]]=Table1[[#This Row],[address7]],Table1[[#This Row],[address]]=Table1[[#This Row],[address16]],Table1[[#This Row],[address]]=Table1[[#This Row],[address25]])</f>
        <v>1</v>
      </c>
      <c r="M251" t="s">
        <v>45</v>
      </c>
      <c r="O251" t="s">
        <v>255</v>
      </c>
      <c r="P251">
        <v>63.75</v>
      </c>
      <c r="Q251">
        <v>48</v>
      </c>
      <c r="W251" t="s">
        <v>46</v>
      </c>
      <c r="Y251" t="s">
        <v>255</v>
      </c>
      <c r="Z251">
        <v>63.75</v>
      </c>
      <c r="AA251">
        <v>48</v>
      </c>
      <c r="AG251" t="s">
        <v>47</v>
      </c>
      <c r="AI251" t="s">
        <v>255</v>
      </c>
      <c r="AJ251">
        <v>63.75</v>
      </c>
      <c r="AK251">
        <v>72.75</v>
      </c>
    </row>
    <row r="252" spans="1:37" ht="15" customHeight="1">
      <c r="A252" t="str">
        <f>LEFT(Table1[[#This Row],[address]],3)&amp;(RIGHT(Table1[[#This Row],[address]],LEN(Table1[[#This Row],[address]])-3)+1)</f>
        <v>$C$10</v>
      </c>
      <c r="B252" t="s">
        <v>155</v>
      </c>
      <c r="C252" t="s">
        <v>44</v>
      </c>
      <c r="D252" t="s">
        <v>32</v>
      </c>
      <c r="E252" t="s">
        <v>256</v>
      </c>
      <c r="F252">
        <v>15.75</v>
      </c>
      <c r="G252">
        <v>48</v>
      </c>
      <c r="H252">
        <f>MAX(Table1[[#This Row],[h]],Table1[[#This Row],[h8]],Table1[[#This Row],[h17]],Table1[[#This Row],[h26]])</f>
        <v>15.75</v>
      </c>
      <c r="I252">
        <f>MAX(Table1[[#This Row],[w]],Table1[[#This Row],[w9]],Table1[[#This Row],[w18]],Table1[[#This Row],[w27]])</f>
        <v>72.75</v>
      </c>
      <c r="J252" t="b">
        <f>AND(Table1[[#This Row],[address]]=Table1[[#This Row],[address7]],Table1[[#This Row],[address]]=Table1[[#This Row],[address16]],Table1[[#This Row],[address]]=Table1[[#This Row],[address25]])</f>
        <v>1</v>
      </c>
      <c r="M252" t="s">
        <v>45</v>
      </c>
      <c r="N252" t="s">
        <v>32</v>
      </c>
      <c r="O252" t="s">
        <v>256</v>
      </c>
      <c r="P252">
        <v>15.75</v>
      </c>
      <c r="Q252">
        <v>48</v>
      </c>
      <c r="W252" t="s">
        <v>46</v>
      </c>
      <c r="X252" t="s">
        <v>32</v>
      </c>
      <c r="Y252" t="s">
        <v>256</v>
      </c>
      <c r="Z252">
        <v>15.75</v>
      </c>
      <c r="AA252">
        <v>48</v>
      </c>
      <c r="AG252" t="s">
        <v>47</v>
      </c>
      <c r="AH252" t="s">
        <v>32</v>
      </c>
      <c r="AI252" t="s">
        <v>256</v>
      </c>
      <c r="AJ252">
        <v>15.75</v>
      </c>
      <c r="AK252">
        <v>72.75</v>
      </c>
    </row>
    <row r="253" spans="1:37" ht="15" customHeight="1">
      <c r="A253" t="str">
        <f>LEFT(Table1[[#This Row],[address]],3)&amp;(RIGHT(Table1[[#This Row],[address]],LEN(Table1[[#This Row],[address]])-3)+1)</f>
        <v>$C$11</v>
      </c>
      <c r="B253" t="str">
        <f>IF(Table1[[#This Row],[E]]&lt;&gt;"",1,"x")</f>
        <v>x</v>
      </c>
      <c r="C253" t="s">
        <v>44</v>
      </c>
      <c r="E253" t="s">
        <v>257</v>
      </c>
      <c r="F253">
        <v>100.5</v>
      </c>
      <c r="G253">
        <v>48</v>
      </c>
      <c r="H253">
        <f>MAX(Table1[[#This Row],[h]],Table1[[#This Row],[h8]],Table1[[#This Row],[h17]],Table1[[#This Row],[h26]])</f>
        <v>100.5</v>
      </c>
      <c r="I253">
        <f>MAX(Table1[[#This Row],[w]],Table1[[#This Row],[w9]],Table1[[#This Row],[w18]],Table1[[#This Row],[w27]])</f>
        <v>72.75</v>
      </c>
      <c r="J253" t="b">
        <f>AND(Table1[[#This Row],[address]]=Table1[[#This Row],[address7]],Table1[[#This Row],[address]]=Table1[[#This Row],[address16]],Table1[[#This Row],[address]]=Table1[[#This Row],[address25]])</f>
        <v>1</v>
      </c>
      <c r="M253" t="s">
        <v>45</v>
      </c>
      <c r="O253" t="s">
        <v>257</v>
      </c>
      <c r="P253">
        <v>100.5</v>
      </c>
      <c r="Q253">
        <v>48</v>
      </c>
      <c r="W253" t="s">
        <v>46</v>
      </c>
      <c r="Y253" t="s">
        <v>257</v>
      </c>
      <c r="Z253">
        <v>100.5</v>
      </c>
      <c r="AA253">
        <v>48</v>
      </c>
      <c r="AG253" t="s">
        <v>47</v>
      </c>
      <c r="AI253" t="s">
        <v>257</v>
      </c>
      <c r="AJ253">
        <v>100.5</v>
      </c>
      <c r="AK253">
        <v>72.75</v>
      </c>
    </row>
    <row r="254" spans="1:37" ht="15" customHeight="1">
      <c r="A254" t="str">
        <f>LEFT(Table1[[#This Row],[address]],3)&amp;(RIGHT(Table1[[#This Row],[address]],LEN(Table1[[#This Row],[address]])-3)+1)</f>
        <v>$C$12</v>
      </c>
      <c r="B254" t="str">
        <f>IF(Table1[[#This Row],[E]]&lt;&gt;"",1,"x")</f>
        <v>x</v>
      </c>
      <c r="C254" t="s">
        <v>44</v>
      </c>
      <c r="E254" t="s">
        <v>258</v>
      </c>
      <c r="F254">
        <v>73.5</v>
      </c>
      <c r="G254">
        <v>48</v>
      </c>
      <c r="H254">
        <f>MAX(Table1[[#This Row],[h]],Table1[[#This Row],[h8]],Table1[[#This Row],[h17]],Table1[[#This Row],[h26]])</f>
        <v>73.5</v>
      </c>
      <c r="I254">
        <f>MAX(Table1[[#This Row],[w]],Table1[[#This Row],[w9]],Table1[[#This Row],[w18]],Table1[[#This Row],[w27]])</f>
        <v>72.75</v>
      </c>
      <c r="J254" t="b">
        <f>AND(Table1[[#This Row],[address]]=Table1[[#This Row],[address7]],Table1[[#This Row],[address]]=Table1[[#This Row],[address16]],Table1[[#This Row],[address]]=Table1[[#This Row],[address25]])</f>
        <v>1</v>
      </c>
      <c r="M254" t="s">
        <v>45</v>
      </c>
      <c r="O254" t="s">
        <v>258</v>
      </c>
      <c r="P254">
        <v>73.5</v>
      </c>
      <c r="Q254">
        <v>48</v>
      </c>
      <c r="W254" t="s">
        <v>46</v>
      </c>
      <c r="Y254" t="s">
        <v>258</v>
      </c>
      <c r="Z254">
        <v>73.5</v>
      </c>
      <c r="AA254">
        <v>48</v>
      </c>
      <c r="AG254" t="s">
        <v>47</v>
      </c>
      <c r="AI254" t="s">
        <v>258</v>
      </c>
      <c r="AJ254">
        <v>30.75</v>
      </c>
      <c r="AK254">
        <v>72.75</v>
      </c>
    </row>
    <row r="255" spans="1:37" ht="15" customHeight="1">
      <c r="A255" t="str">
        <f>LEFT(Table1[[#This Row],[address]],3)&amp;(RIGHT(Table1[[#This Row],[address]],LEN(Table1[[#This Row],[address]])-3)+1)</f>
        <v>$C$13</v>
      </c>
      <c r="B255" t="str">
        <f>IF(Table1[[#This Row],[E]]&lt;&gt;"",1,"x")</f>
        <v>x</v>
      </c>
      <c r="C255" t="s">
        <v>44</v>
      </c>
      <c r="E255" t="s">
        <v>259</v>
      </c>
      <c r="F255">
        <v>44.25</v>
      </c>
      <c r="G255">
        <v>48</v>
      </c>
      <c r="H255">
        <f>MAX(Table1[[#This Row],[h]],Table1[[#This Row],[h8]],Table1[[#This Row],[h17]],Table1[[#This Row],[h26]])</f>
        <v>44.25</v>
      </c>
      <c r="I255">
        <f>MAX(Table1[[#This Row],[w]],Table1[[#This Row],[w9]],Table1[[#This Row],[w18]],Table1[[#This Row],[w27]])</f>
        <v>72.75</v>
      </c>
      <c r="J255" t="b">
        <f>AND(Table1[[#This Row],[address]]=Table1[[#This Row],[address7]],Table1[[#This Row],[address]]=Table1[[#This Row],[address16]],Table1[[#This Row],[address]]=Table1[[#This Row],[address25]])</f>
        <v>1</v>
      </c>
      <c r="M255" t="s">
        <v>45</v>
      </c>
      <c r="O255" t="s">
        <v>259</v>
      </c>
      <c r="P255">
        <v>44.25</v>
      </c>
      <c r="Q255">
        <v>48</v>
      </c>
      <c r="W255" t="s">
        <v>46</v>
      </c>
      <c r="Y255" t="s">
        <v>259</v>
      </c>
      <c r="Z255">
        <v>44.25</v>
      </c>
      <c r="AA255">
        <v>48</v>
      </c>
      <c r="AG255" t="s">
        <v>47</v>
      </c>
      <c r="AI255" t="s">
        <v>259</v>
      </c>
      <c r="AJ255">
        <v>44.25</v>
      </c>
      <c r="AK255">
        <v>72.75</v>
      </c>
    </row>
    <row r="256" spans="1:37" ht="15" customHeight="1">
      <c r="A256" t="str">
        <f>LEFT(Table1[[#This Row],[address]],3)&amp;(RIGHT(Table1[[#This Row],[address]],LEN(Table1[[#This Row],[address]])-3)+1)</f>
        <v>$C$14</v>
      </c>
      <c r="B256" t="str">
        <f>IF(Table1[[#This Row],[E]]&lt;&gt;"",1,"x")</f>
        <v>x</v>
      </c>
      <c r="C256" t="s">
        <v>44</v>
      </c>
      <c r="D256" s="4"/>
      <c r="E256" t="s">
        <v>260</v>
      </c>
      <c r="F256">
        <v>63.75</v>
      </c>
      <c r="G256">
        <v>48</v>
      </c>
      <c r="H256">
        <f>MAX(Table1[[#This Row],[h]],Table1[[#This Row],[h8]],Table1[[#This Row],[h17]],Table1[[#This Row],[h26]])</f>
        <v>63.75</v>
      </c>
      <c r="I256">
        <f>MAX(Table1[[#This Row],[w]],Table1[[#This Row],[w9]],Table1[[#This Row],[w18]],Table1[[#This Row],[w27]])</f>
        <v>72.75</v>
      </c>
      <c r="J256" t="b">
        <f>AND(Table1[[#This Row],[address]]=Table1[[#This Row],[address7]],Table1[[#This Row],[address]]=Table1[[#This Row],[address16]],Table1[[#This Row],[address]]=Table1[[#This Row],[address25]])</f>
        <v>1</v>
      </c>
      <c r="M256" t="s">
        <v>45</v>
      </c>
      <c r="N256" s="4"/>
      <c r="O256" t="s">
        <v>260</v>
      </c>
      <c r="P256">
        <v>63.75</v>
      </c>
      <c r="Q256">
        <v>48</v>
      </c>
      <c r="W256" t="s">
        <v>46</v>
      </c>
      <c r="X256" s="4"/>
      <c r="Y256" t="s">
        <v>260</v>
      </c>
      <c r="Z256">
        <v>63.75</v>
      </c>
      <c r="AA256">
        <v>48</v>
      </c>
      <c r="AG256" t="s">
        <v>47</v>
      </c>
      <c r="AH256" s="4"/>
      <c r="AI256" t="s">
        <v>260</v>
      </c>
      <c r="AJ256">
        <v>63.75</v>
      </c>
      <c r="AK256">
        <v>72.75</v>
      </c>
    </row>
    <row r="257" spans="1:37" ht="15" customHeight="1">
      <c r="A257" t="str">
        <f>LEFT(Table1[[#This Row],[address]],3)&amp;(RIGHT(Table1[[#This Row],[address]],LEN(Table1[[#This Row],[address]])-3)+1)</f>
        <v>$C$15</v>
      </c>
      <c r="B257" t="str">
        <f>IF(Table1[[#This Row],[E]]&lt;&gt;"",1,"x")</f>
        <v>x</v>
      </c>
      <c r="C257" t="s">
        <v>44</v>
      </c>
      <c r="D257" s="4"/>
      <c r="E257" t="s">
        <v>261</v>
      </c>
      <c r="F257">
        <v>42</v>
      </c>
      <c r="G257">
        <v>48</v>
      </c>
      <c r="H257">
        <f>MAX(Table1[[#This Row],[h]],Table1[[#This Row],[h8]],Table1[[#This Row],[h17]],Table1[[#This Row],[h26]])</f>
        <v>42</v>
      </c>
      <c r="I257">
        <f>MAX(Table1[[#This Row],[w]],Table1[[#This Row],[w9]],Table1[[#This Row],[w18]],Table1[[#This Row],[w27]])</f>
        <v>72.75</v>
      </c>
      <c r="J257" t="b">
        <f>AND(Table1[[#This Row],[address]]=Table1[[#This Row],[address7]],Table1[[#This Row],[address]]=Table1[[#This Row],[address16]],Table1[[#This Row],[address]]=Table1[[#This Row],[address25]])</f>
        <v>1</v>
      </c>
      <c r="M257" t="s">
        <v>45</v>
      </c>
      <c r="N257" s="4"/>
      <c r="O257" t="s">
        <v>261</v>
      </c>
      <c r="P257">
        <v>42</v>
      </c>
      <c r="Q257">
        <v>48</v>
      </c>
      <c r="W257" t="s">
        <v>46</v>
      </c>
      <c r="X257" s="4"/>
      <c r="Y257" t="s">
        <v>261</v>
      </c>
      <c r="Z257">
        <v>42</v>
      </c>
      <c r="AA257">
        <v>48</v>
      </c>
      <c r="AG257" t="s">
        <v>47</v>
      </c>
      <c r="AH257" s="4"/>
      <c r="AI257" t="s">
        <v>261</v>
      </c>
      <c r="AJ257">
        <v>42</v>
      </c>
      <c r="AK257">
        <v>72.75</v>
      </c>
    </row>
    <row r="258" spans="1:37" ht="15" customHeight="1">
      <c r="A258" t="str">
        <f>LEFT(Table1[[#This Row],[address]],3)&amp;(RIGHT(Table1[[#This Row],[address]],LEN(Table1[[#This Row],[address]])-3)+1)</f>
        <v>$C$16</v>
      </c>
      <c r="B258" t="str">
        <f>IF(Table1[[#This Row],[E]]&lt;&gt;"",1,"x")</f>
        <v>x</v>
      </c>
      <c r="C258" t="s">
        <v>44</v>
      </c>
      <c r="D258" s="4"/>
      <c r="E258" t="s">
        <v>262</v>
      </c>
      <c r="F258">
        <v>99.75</v>
      </c>
      <c r="G258">
        <v>48</v>
      </c>
      <c r="H258">
        <f>MAX(Table1[[#This Row],[h]],Table1[[#This Row],[h8]],Table1[[#This Row],[h17]],Table1[[#This Row],[h26]])</f>
        <v>99.75</v>
      </c>
      <c r="I258">
        <f>MAX(Table1[[#This Row],[w]],Table1[[#This Row],[w9]],Table1[[#This Row],[w18]],Table1[[#This Row],[w27]])</f>
        <v>72.75</v>
      </c>
      <c r="J258" t="b">
        <f>AND(Table1[[#This Row],[address]]=Table1[[#This Row],[address7]],Table1[[#This Row],[address]]=Table1[[#This Row],[address16]],Table1[[#This Row],[address]]=Table1[[#This Row],[address25]])</f>
        <v>1</v>
      </c>
      <c r="M258" t="s">
        <v>45</v>
      </c>
      <c r="N258" s="4"/>
      <c r="O258" t="s">
        <v>262</v>
      </c>
      <c r="P258">
        <v>99.75</v>
      </c>
      <c r="Q258">
        <v>48</v>
      </c>
      <c r="W258" t="s">
        <v>46</v>
      </c>
      <c r="X258" s="4"/>
      <c r="Y258" t="s">
        <v>262</v>
      </c>
      <c r="Z258">
        <v>99.75</v>
      </c>
      <c r="AA258">
        <v>48</v>
      </c>
      <c r="AG258" t="s">
        <v>47</v>
      </c>
      <c r="AH258" s="4"/>
      <c r="AI258" t="s">
        <v>262</v>
      </c>
      <c r="AJ258">
        <v>51</v>
      </c>
      <c r="AK258">
        <v>72.75</v>
      </c>
    </row>
    <row r="259" spans="1:37" ht="15" customHeight="1">
      <c r="A259" t="str">
        <f>LEFT(Table1[[#This Row],[address]],3)&amp;(RIGHT(Table1[[#This Row],[address]],LEN(Table1[[#This Row],[address]])-3)+1)</f>
        <v>$C$17</v>
      </c>
      <c r="B259" t="str">
        <f>IF(Table1[[#This Row],[E]]&lt;&gt;"",1,"x")</f>
        <v>x</v>
      </c>
      <c r="C259" t="s">
        <v>44</v>
      </c>
      <c r="D259" s="4"/>
      <c r="E259" t="s">
        <v>263</v>
      </c>
      <c r="F259">
        <v>15.75</v>
      </c>
      <c r="G259">
        <v>48</v>
      </c>
      <c r="H259">
        <f>MAX(Table1[[#This Row],[h]],Table1[[#This Row],[h8]],Table1[[#This Row],[h17]],Table1[[#This Row],[h26]])</f>
        <v>15.75</v>
      </c>
      <c r="I259">
        <f>MAX(Table1[[#This Row],[w]],Table1[[#This Row],[w9]],Table1[[#This Row],[w18]],Table1[[#This Row],[w27]])</f>
        <v>72.75</v>
      </c>
      <c r="J259" t="b">
        <f>AND(Table1[[#This Row],[address]]=Table1[[#This Row],[address7]],Table1[[#This Row],[address]]=Table1[[#This Row],[address16]],Table1[[#This Row],[address]]=Table1[[#This Row],[address25]])</f>
        <v>1</v>
      </c>
      <c r="M259" t="s">
        <v>45</v>
      </c>
      <c r="N259" s="4"/>
      <c r="O259" t="s">
        <v>263</v>
      </c>
      <c r="P259">
        <v>15.75</v>
      </c>
      <c r="Q259">
        <v>48</v>
      </c>
      <c r="W259" t="s">
        <v>46</v>
      </c>
      <c r="X259" s="4"/>
      <c r="Y259" t="s">
        <v>263</v>
      </c>
      <c r="Z259">
        <v>15.75</v>
      </c>
      <c r="AA259">
        <v>48</v>
      </c>
      <c r="AG259" t="s">
        <v>47</v>
      </c>
      <c r="AH259" s="4"/>
      <c r="AI259" t="s">
        <v>263</v>
      </c>
      <c r="AJ259">
        <v>15.75</v>
      </c>
      <c r="AK259">
        <v>72.75</v>
      </c>
    </row>
    <row r="260" spans="1:37" ht="15" customHeight="1">
      <c r="A260" t="str">
        <f>LEFT(Table1[[#This Row],[address]],3)&amp;(RIGHT(Table1[[#This Row],[address]],LEN(Table1[[#This Row],[address]])-3)+1)</f>
        <v>$C$18</v>
      </c>
      <c r="B260" t="str">
        <f>IF(Table1[[#This Row],[E]]&lt;&gt;"",1,"x")</f>
        <v>x</v>
      </c>
      <c r="C260" t="s">
        <v>44</v>
      </c>
      <c r="D260" s="4"/>
      <c r="E260" t="s">
        <v>265</v>
      </c>
      <c r="F260">
        <v>130.5</v>
      </c>
      <c r="G260">
        <v>48</v>
      </c>
      <c r="H260">
        <f>MAX(Table1[[#This Row],[h]],Table1[[#This Row],[h8]],Table1[[#This Row],[h17]],Table1[[#This Row],[h26]])</f>
        <v>130.5</v>
      </c>
      <c r="I260">
        <f>MAX(Table1[[#This Row],[w]],Table1[[#This Row],[w9]],Table1[[#This Row],[w18]],Table1[[#This Row],[w27]])</f>
        <v>72.75</v>
      </c>
      <c r="J260" t="b">
        <f>AND(Table1[[#This Row],[address]]=Table1[[#This Row],[address7]],Table1[[#This Row],[address]]=Table1[[#This Row],[address16]],Table1[[#This Row],[address]]=Table1[[#This Row],[address25]])</f>
        <v>1</v>
      </c>
      <c r="M260" t="s">
        <v>45</v>
      </c>
      <c r="O260" t="s">
        <v>265</v>
      </c>
      <c r="P260">
        <v>130.5</v>
      </c>
      <c r="Q260">
        <v>48</v>
      </c>
      <c r="W260" t="s">
        <v>46</v>
      </c>
      <c r="Y260" t="s">
        <v>265</v>
      </c>
      <c r="Z260">
        <v>130.5</v>
      </c>
      <c r="AA260">
        <v>48</v>
      </c>
      <c r="AG260" t="s">
        <v>47</v>
      </c>
      <c r="AI260" t="s">
        <v>265</v>
      </c>
      <c r="AJ260">
        <v>130.5</v>
      </c>
      <c r="AK260">
        <v>72.75</v>
      </c>
    </row>
    <row r="261" spans="1:37" ht="15" customHeight="1">
      <c r="A261" t="str">
        <f>LEFT(Table1[[#This Row],[address]],3)&amp;(RIGHT(Table1[[#This Row],[address]],LEN(Table1[[#This Row],[address]])-3)+1)</f>
        <v>$C$19</v>
      </c>
      <c r="B261" t="str">
        <f>IF(Table1[[#This Row],[E]]&lt;&gt;"",1,"x")</f>
        <v>x</v>
      </c>
      <c r="C261" t="s">
        <v>44</v>
      </c>
      <c r="E261" t="s">
        <v>270</v>
      </c>
      <c r="F261">
        <v>15</v>
      </c>
      <c r="G261">
        <v>48</v>
      </c>
      <c r="H261">
        <f>MAX(Table1[[#This Row],[h]],Table1[[#This Row],[h8]],Table1[[#This Row],[h17]],Table1[[#This Row],[h26]])</f>
        <v>15</v>
      </c>
      <c r="I261">
        <f>MAX(Table1[[#This Row],[w]],Table1[[#This Row],[w9]],Table1[[#This Row],[w18]],Table1[[#This Row],[w27]])</f>
        <v>72.75</v>
      </c>
      <c r="J261" t="b">
        <f>AND(Table1[[#This Row],[address]]=Table1[[#This Row],[address7]],Table1[[#This Row],[address]]=Table1[[#This Row],[address16]],Table1[[#This Row],[address]]=Table1[[#This Row],[address25]])</f>
        <v>1</v>
      </c>
      <c r="M261" t="s">
        <v>45</v>
      </c>
      <c r="O261" t="s">
        <v>270</v>
      </c>
      <c r="P261">
        <v>15</v>
      </c>
      <c r="Q261">
        <v>48</v>
      </c>
      <c r="W261" t="s">
        <v>46</v>
      </c>
      <c r="Y261" t="s">
        <v>270</v>
      </c>
      <c r="Z261">
        <v>15</v>
      </c>
      <c r="AA261">
        <v>48</v>
      </c>
      <c r="AG261" t="s">
        <v>47</v>
      </c>
      <c r="AI261" t="s">
        <v>270</v>
      </c>
      <c r="AJ261">
        <v>15</v>
      </c>
      <c r="AK261">
        <v>72.75</v>
      </c>
    </row>
    <row r="262" spans="1:37" ht="15" customHeight="1">
      <c r="A262" t="str">
        <f>LEFT(Table1[[#This Row],[address]],3)&amp;(RIGHT(Table1[[#This Row],[address]],LEN(Table1[[#This Row],[address]])-3)+1)</f>
        <v>$C$20</v>
      </c>
      <c r="B262" t="str">
        <f>IF(Table1[[#This Row],[E]]&lt;&gt;"",1,"x")</f>
        <v>x</v>
      </c>
      <c r="C262" t="s">
        <v>44</v>
      </c>
      <c r="E262" t="s">
        <v>275</v>
      </c>
      <c r="F262">
        <v>15</v>
      </c>
      <c r="G262">
        <v>48</v>
      </c>
      <c r="H262">
        <f>MAX(Table1[[#This Row],[h]],Table1[[#This Row],[h8]],Table1[[#This Row],[h17]],Table1[[#This Row],[h26]])</f>
        <v>15</v>
      </c>
      <c r="I262">
        <f>MAX(Table1[[#This Row],[w]],Table1[[#This Row],[w9]],Table1[[#This Row],[w18]],Table1[[#This Row],[w27]])</f>
        <v>72.75</v>
      </c>
      <c r="J262" t="b">
        <f>AND(Table1[[#This Row],[address]]=Table1[[#This Row],[address7]],Table1[[#This Row],[address]]=Table1[[#This Row],[address16]],Table1[[#This Row],[address]]=Table1[[#This Row],[address25]])</f>
        <v>1</v>
      </c>
      <c r="M262" t="s">
        <v>45</v>
      </c>
      <c r="O262" t="s">
        <v>275</v>
      </c>
      <c r="P262">
        <v>15</v>
      </c>
      <c r="Q262">
        <v>48</v>
      </c>
      <c r="W262" t="s">
        <v>46</v>
      </c>
      <c r="Y262" t="s">
        <v>275</v>
      </c>
      <c r="Z262">
        <v>15</v>
      </c>
      <c r="AA262">
        <v>48</v>
      </c>
      <c r="AG262" t="s">
        <v>47</v>
      </c>
      <c r="AI262" t="s">
        <v>275</v>
      </c>
      <c r="AJ262">
        <v>15</v>
      </c>
      <c r="AK262">
        <v>72.75</v>
      </c>
    </row>
    <row r="263" spans="1:37" ht="15" customHeight="1">
      <c r="A263" t="str">
        <f>LEFT(Table1[[#This Row],[address]],3)&amp;(RIGHT(Table1[[#This Row],[address]],LEN(Table1[[#This Row],[address]])-3)+1)</f>
        <v>$C$21</v>
      </c>
      <c r="B263" t="str">
        <f>IF(Table1[[#This Row],[E]]&lt;&gt;"",1,"x")</f>
        <v>x</v>
      </c>
      <c r="C263" t="s">
        <v>44</v>
      </c>
      <c r="E263" t="s">
        <v>280</v>
      </c>
      <c r="F263">
        <v>15</v>
      </c>
      <c r="G263">
        <v>48</v>
      </c>
      <c r="H263">
        <f>MAX(Table1[[#This Row],[h]],Table1[[#This Row],[h8]],Table1[[#This Row],[h17]],Table1[[#This Row],[h26]])</f>
        <v>15</v>
      </c>
      <c r="I263">
        <f>MAX(Table1[[#This Row],[w]],Table1[[#This Row],[w9]],Table1[[#This Row],[w18]],Table1[[#This Row],[w27]])</f>
        <v>72.75</v>
      </c>
      <c r="J263" t="b">
        <f>AND(Table1[[#This Row],[address]]=Table1[[#This Row],[address7]],Table1[[#This Row],[address]]=Table1[[#This Row],[address16]],Table1[[#This Row],[address]]=Table1[[#This Row],[address25]])</f>
        <v>1</v>
      </c>
      <c r="M263" t="s">
        <v>45</v>
      </c>
      <c r="O263" t="s">
        <v>280</v>
      </c>
      <c r="P263">
        <v>15</v>
      </c>
      <c r="Q263">
        <v>48</v>
      </c>
      <c r="W263" t="s">
        <v>46</v>
      </c>
      <c r="Y263" t="s">
        <v>280</v>
      </c>
      <c r="Z263">
        <v>15</v>
      </c>
      <c r="AA263">
        <v>48</v>
      </c>
      <c r="AG263" t="s">
        <v>47</v>
      </c>
      <c r="AI263" t="s">
        <v>280</v>
      </c>
      <c r="AJ263">
        <v>15</v>
      </c>
      <c r="AK263">
        <v>72.75</v>
      </c>
    </row>
    <row r="264" spans="1:37" ht="15" customHeight="1">
      <c r="A264" t="str">
        <f>LEFT(Table1[[#This Row],[address]],3)&amp;(RIGHT(Table1[[#This Row],[address]],LEN(Table1[[#This Row],[address]])-3)+1)</f>
        <v>$C$22</v>
      </c>
      <c r="B264" t="str">
        <f>IF(Table1[[#This Row],[E]]&lt;&gt;"",1,"x")</f>
        <v>x</v>
      </c>
      <c r="C264" t="s">
        <v>44</v>
      </c>
      <c r="D264" s="4"/>
      <c r="E264" t="s">
        <v>285</v>
      </c>
      <c r="F264">
        <v>15</v>
      </c>
      <c r="G264">
        <v>48</v>
      </c>
      <c r="H264">
        <f>MAX(Table1[[#This Row],[h]],Table1[[#This Row],[h8]],Table1[[#This Row],[h17]],Table1[[#This Row],[h26]])</f>
        <v>15</v>
      </c>
      <c r="I264">
        <f>MAX(Table1[[#This Row],[w]],Table1[[#This Row],[w9]],Table1[[#This Row],[w18]],Table1[[#This Row],[w27]])</f>
        <v>72.75</v>
      </c>
      <c r="J264" t="b">
        <f>AND(Table1[[#This Row],[address]]=Table1[[#This Row],[address7]],Table1[[#This Row],[address]]=Table1[[#This Row],[address16]],Table1[[#This Row],[address]]=Table1[[#This Row],[address25]])</f>
        <v>1</v>
      </c>
      <c r="M264" t="s">
        <v>45</v>
      </c>
      <c r="O264" t="s">
        <v>285</v>
      </c>
      <c r="P264">
        <v>15</v>
      </c>
      <c r="Q264">
        <v>48</v>
      </c>
      <c r="W264" t="s">
        <v>46</v>
      </c>
      <c r="Y264" t="s">
        <v>285</v>
      </c>
      <c r="Z264">
        <v>15</v>
      </c>
      <c r="AA264">
        <v>48</v>
      </c>
      <c r="AG264" t="s">
        <v>47</v>
      </c>
      <c r="AI264" t="s">
        <v>285</v>
      </c>
      <c r="AJ264">
        <v>15</v>
      </c>
      <c r="AK264">
        <v>72.75</v>
      </c>
    </row>
    <row r="265" spans="1:37" ht="15" customHeight="1">
      <c r="A265" t="str">
        <f>LEFT(Table1[[#This Row],[address]],3)&amp;(RIGHT(Table1[[#This Row],[address]],LEN(Table1[[#This Row],[address]])-3)+1)</f>
        <v>$C$23</v>
      </c>
      <c r="B265" t="str">
        <f>IF(Table1[[#This Row],[E]]&lt;&gt;"",1,"x")</f>
        <v>x</v>
      </c>
      <c r="C265" t="s">
        <v>44</v>
      </c>
      <c r="D265" s="4"/>
      <c r="E265" t="s">
        <v>289</v>
      </c>
      <c r="F265">
        <v>15</v>
      </c>
      <c r="G265">
        <v>48</v>
      </c>
      <c r="H265">
        <f>MAX(Table1[[#This Row],[h]],Table1[[#This Row],[h8]],Table1[[#This Row],[h17]],Table1[[#This Row],[h26]])</f>
        <v>15</v>
      </c>
      <c r="I265">
        <f>MAX(Table1[[#This Row],[w]],Table1[[#This Row],[w9]],Table1[[#This Row],[w18]],Table1[[#This Row],[w27]])</f>
        <v>72.75</v>
      </c>
      <c r="J265" t="b">
        <f>AND(Table1[[#This Row],[address]]=Table1[[#This Row],[address7]],Table1[[#This Row],[address]]=Table1[[#This Row],[address16]],Table1[[#This Row],[address]]=Table1[[#This Row],[address25]])</f>
        <v>1</v>
      </c>
      <c r="M265" t="s">
        <v>45</v>
      </c>
      <c r="O265" t="s">
        <v>289</v>
      </c>
      <c r="P265">
        <v>15</v>
      </c>
      <c r="Q265">
        <v>48</v>
      </c>
      <c r="W265" t="s">
        <v>46</v>
      </c>
      <c r="Y265" t="s">
        <v>289</v>
      </c>
      <c r="Z265">
        <v>15</v>
      </c>
      <c r="AA265">
        <v>48</v>
      </c>
      <c r="AG265" t="s">
        <v>47</v>
      </c>
      <c r="AI265" t="s">
        <v>289</v>
      </c>
      <c r="AJ265">
        <v>15</v>
      </c>
      <c r="AK265">
        <v>72.75</v>
      </c>
    </row>
    <row r="266" spans="1:37" ht="15" customHeight="1">
      <c r="A266" t="str">
        <f>LEFT(Table1[[#This Row],[address]],3)&amp;(RIGHT(Table1[[#This Row],[address]],LEN(Table1[[#This Row],[address]])-3)+1)</f>
        <v>$C$24</v>
      </c>
      <c r="B266" t="str">
        <f>IF(Table1[[#This Row],[E]]&lt;&gt;"",1,"x")</f>
        <v>x</v>
      </c>
      <c r="C266" t="s">
        <v>44</v>
      </c>
      <c r="D266" s="4"/>
      <c r="E266" t="s">
        <v>290</v>
      </c>
      <c r="F266">
        <v>15</v>
      </c>
      <c r="G266">
        <v>48</v>
      </c>
      <c r="H266">
        <f>MAX(Table1[[#This Row],[h]],Table1[[#This Row],[h8]],Table1[[#This Row],[h17]],Table1[[#This Row],[h26]])</f>
        <v>15</v>
      </c>
      <c r="I266">
        <f>MAX(Table1[[#This Row],[w]],Table1[[#This Row],[w9]],Table1[[#This Row],[w18]],Table1[[#This Row],[w27]])</f>
        <v>72.75</v>
      </c>
      <c r="J266" t="b">
        <f>AND(Table1[[#This Row],[address]]=Table1[[#This Row],[address7]],Table1[[#This Row],[address]]=Table1[[#This Row],[address16]],Table1[[#This Row],[address]]=Table1[[#This Row],[address25]])</f>
        <v>1</v>
      </c>
      <c r="M266" t="s">
        <v>45</v>
      </c>
      <c r="O266" t="s">
        <v>290</v>
      </c>
      <c r="P266">
        <v>15</v>
      </c>
      <c r="Q266">
        <v>48</v>
      </c>
      <c r="W266" t="s">
        <v>46</v>
      </c>
      <c r="Y266" t="s">
        <v>290</v>
      </c>
      <c r="Z266">
        <v>15</v>
      </c>
      <c r="AA266">
        <v>48</v>
      </c>
      <c r="AG266" t="s">
        <v>47</v>
      </c>
      <c r="AI266" t="s">
        <v>290</v>
      </c>
      <c r="AJ266">
        <v>15</v>
      </c>
      <c r="AK266">
        <v>72.75</v>
      </c>
    </row>
    <row r="267" spans="1:37" ht="15" customHeight="1">
      <c r="A267" t="str">
        <f>LEFT(Table1[[#This Row],[address]],3)&amp;(RIGHT(Table1[[#This Row],[address]],LEN(Table1[[#This Row],[address]])-3)+1)</f>
        <v>$C$25</v>
      </c>
      <c r="B267" t="str">
        <f>IF(Table1[[#This Row],[E]]&lt;&gt;"",1,"x")</f>
        <v>x</v>
      </c>
      <c r="C267" t="s">
        <v>44</v>
      </c>
      <c r="D267" s="4"/>
      <c r="E267" t="s">
        <v>291</v>
      </c>
      <c r="F267">
        <v>15</v>
      </c>
      <c r="G267">
        <v>48</v>
      </c>
      <c r="H267">
        <f>MAX(Table1[[#This Row],[h]],Table1[[#This Row],[h8]],Table1[[#This Row],[h17]],Table1[[#This Row],[h26]])</f>
        <v>15</v>
      </c>
      <c r="I267">
        <f>MAX(Table1[[#This Row],[w]],Table1[[#This Row],[w9]],Table1[[#This Row],[w18]],Table1[[#This Row],[w27]])</f>
        <v>72.75</v>
      </c>
      <c r="J267" t="b">
        <f>AND(Table1[[#This Row],[address]]=Table1[[#This Row],[address7]],Table1[[#This Row],[address]]=Table1[[#This Row],[address16]],Table1[[#This Row],[address]]=Table1[[#This Row],[address25]])</f>
        <v>1</v>
      </c>
      <c r="M267" t="s">
        <v>45</v>
      </c>
      <c r="O267" t="s">
        <v>291</v>
      </c>
      <c r="P267">
        <v>15</v>
      </c>
      <c r="Q267">
        <v>48</v>
      </c>
      <c r="W267" t="s">
        <v>46</v>
      </c>
      <c r="Y267" t="s">
        <v>291</v>
      </c>
      <c r="Z267">
        <v>15</v>
      </c>
      <c r="AA267">
        <v>48</v>
      </c>
      <c r="AG267" t="s">
        <v>47</v>
      </c>
      <c r="AI267" t="s">
        <v>291</v>
      </c>
      <c r="AJ267">
        <v>15</v>
      </c>
      <c r="AK267">
        <v>72.75</v>
      </c>
    </row>
    <row r="268" spans="1:37" ht="15" customHeight="1">
      <c r="A268" t="str">
        <f>LEFT(Table1[[#This Row],[address]],3)&amp;(RIGHT(Table1[[#This Row],[address]],LEN(Table1[[#This Row],[address]])-3)+1)</f>
        <v>$C$26</v>
      </c>
      <c r="B268" t="str">
        <f>IF(Table1[[#This Row],[E]]&lt;&gt;"",1,"x")</f>
        <v>x</v>
      </c>
      <c r="C268" t="s">
        <v>44</v>
      </c>
      <c r="E268" t="s">
        <v>292</v>
      </c>
      <c r="F268">
        <v>15</v>
      </c>
      <c r="G268">
        <v>48</v>
      </c>
      <c r="H268">
        <f>MAX(Table1[[#This Row],[h]],Table1[[#This Row],[h8]],Table1[[#This Row],[h17]],Table1[[#This Row],[h26]])</f>
        <v>15</v>
      </c>
      <c r="I268">
        <f>MAX(Table1[[#This Row],[w]],Table1[[#This Row],[w9]],Table1[[#This Row],[w18]],Table1[[#This Row],[w27]])</f>
        <v>72.75</v>
      </c>
      <c r="J268" t="b">
        <f>AND(Table1[[#This Row],[address]]=Table1[[#This Row],[address7]],Table1[[#This Row],[address]]=Table1[[#This Row],[address16]],Table1[[#This Row],[address]]=Table1[[#This Row],[address25]])</f>
        <v>1</v>
      </c>
      <c r="M268" t="s">
        <v>45</v>
      </c>
      <c r="O268" t="s">
        <v>292</v>
      </c>
      <c r="P268">
        <v>15</v>
      </c>
      <c r="Q268">
        <v>48</v>
      </c>
      <c r="W268" t="s">
        <v>46</v>
      </c>
      <c r="Y268" t="s">
        <v>292</v>
      </c>
      <c r="Z268">
        <v>15</v>
      </c>
      <c r="AA268">
        <v>48</v>
      </c>
      <c r="AG268" t="s">
        <v>47</v>
      </c>
      <c r="AI268" t="s">
        <v>292</v>
      </c>
      <c r="AJ268">
        <v>15</v>
      </c>
      <c r="AK268">
        <v>72.75</v>
      </c>
    </row>
    <row r="269" spans="1:37" ht="15" customHeight="1">
      <c r="A269" t="str">
        <f>LEFT(Table1[[#This Row],[address]],3)&amp;(RIGHT(Table1[[#This Row],[address]],LEN(Table1[[#This Row],[address]])-3)+1)</f>
        <v>$C$27</v>
      </c>
      <c r="B269" t="str">
        <f>IF(Table1[[#This Row],[E]]&lt;&gt;"",1,"x")</f>
        <v>x</v>
      </c>
      <c r="C269" t="s">
        <v>44</v>
      </c>
      <c r="E269" t="s">
        <v>293</v>
      </c>
      <c r="F269">
        <v>15</v>
      </c>
      <c r="G269">
        <v>48</v>
      </c>
      <c r="H269">
        <f>MAX(Table1[[#This Row],[h]],Table1[[#This Row],[h8]],Table1[[#This Row],[h17]],Table1[[#This Row],[h26]])</f>
        <v>15</v>
      </c>
      <c r="I269">
        <f>MAX(Table1[[#This Row],[w]],Table1[[#This Row],[w9]],Table1[[#This Row],[w18]],Table1[[#This Row],[w27]])</f>
        <v>72.75</v>
      </c>
      <c r="J269" t="b">
        <f>AND(Table1[[#This Row],[address]]=Table1[[#This Row],[address7]],Table1[[#This Row],[address]]=Table1[[#This Row],[address16]],Table1[[#This Row],[address]]=Table1[[#This Row],[address25]])</f>
        <v>1</v>
      </c>
      <c r="M269" t="s">
        <v>45</v>
      </c>
      <c r="O269" t="s">
        <v>293</v>
      </c>
      <c r="P269">
        <v>15</v>
      </c>
      <c r="Q269">
        <v>48</v>
      </c>
      <c r="W269" t="s">
        <v>46</v>
      </c>
      <c r="Y269" t="s">
        <v>293</v>
      </c>
      <c r="Z269">
        <v>15</v>
      </c>
      <c r="AA269">
        <v>48</v>
      </c>
      <c r="AG269" t="s">
        <v>47</v>
      </c>
      <c r="AI269" t="s">
        <v>293</v>
      </c>
      <c r="AJ269">
        <v>15</v>
      </c>
      <c r="AK269">
        <v>72.75</v>
      </c>
    </row>
    <row r="270" spans="1:37" ht="15" customHeight="1">
      <c r="A270" t="str">
        <f>LEFT(Table1[[#This Row],[address]],3)&amp;(RIGHT(Table1[[#This Row],[address]],LEN(Table1[[#This Row],[address]])-3)+1)</f>
        <v>$C$28</v>
      </c>
      <c r="B270" t="str">
        <f>IF(Table1[[#This Row],[E]]&lt;&gt;"",1,"x")</f>
        <v>x</v>
      </c>
      <c r="C270" t="s">
        <v>44</v>
      </c>
      <c r="E270" t="s">
        <v>294</v>
      </c>
      <c r="F270">
        <v>15</v>
      </c>
      <c r="G270">
        <v>48</v>
      </c>
      <c r="H270">
        <f>MAX(Table1[[#This Row],[h]],Table1[[#This Row],[h8]],Table1[[#This Row],[h17]],Table1[[#This Row],[h26]])</f>
        <v>15</v>
      </c>
      <c r="I270">
        <f>MAX(Table1[[#This Row],[w]],Table1[[#This Row],[w9]],Table1[[#This Row],[w18]],Table1[[#This Row],[w27]])</f>
        <v>72.75</v>
      </c>
      <c r="J270" t="b">
        <f>AND(Table1[[#This Row],[address]]=Table1[[#This Row],[address7]],Table1[[#This Row],[address]]=Table1[[#This Row],[address16]],Table1[[#This Row],[address]]=Table1[[#This Row],[address25]])</f>
        <v>1</v>
      </c>
      <c r="M270" t="s">
        <v>45</v>
      </c>
      <c r="O270" t="s">
        <v>294</v>
      </c>
      <c r="P270">
        <v>15</v>
      </c>
      <c r="Q270">
        <v>48</v>
      </c>
      <c r="W270" t="s">
        <v>46</v>
      </c>
      <c r="X270" s="4"/>
      <c r="Y270" t="s">
        <v>294</v>
      </c>
      <c r="Z270">
        <v>15</v>
      </c>
      <c r="AA270">
        <v>48</v>
      </c>
      <c r="AG270" t="s">
        <v>47</v>
      </c>
      <c r="AH270" s="4"/>
      <c r="AI270" t="s">
        <v>294</v>
      </c>
      <c r="AJ270">
        <v>15</v>
      </c>
      <c r="AK270">
        <v>72.75</v>
      </c>
    </row>
    <row r="271" spans="1:37" ht="15" customHeight="1">
      <c r="A271" t="str">
        <f>LEFT(Table1[[#This Row],[address]],3)&amp;(RIGHT(Table1[[#This Row],[address]],LEN(Table1[[#This Row],[address]])-3)+1)</f>
        <v>$C$29</v>
      </c>
      <c r="B271" t="str">
        <f>IF(Table1[[#This Row],[E]]&lt;&gt;"",1,"x")</f>
        <v>x</v>
      </c>
      <c r="C271" t="s">
        <v>44</v>
      </c>
      <c r="E271" t="s">
        <v>295</v>
      </c>
      <c r="F271">
        <v>15</v>
      </c>
      <c r="G271">
        <v>48</v>
      </c>
      <c r="H271">
        <f>MAX(Table1[[#This Row],[h]],Table1[[#This Row],[h8]],Table1[[#This Row],[h17]],Table1[[#This Row],[h26]])</f>
        <v>15</v>
      </c>
      <c r="I271">
        <f>MAX(Table1[[#This Row],[w]],Table1[[#This Row],[w9]],Table1[[#This Row],[w18]],Table1[[#This Row],[w27]])</f>
        <v>72.75</v>
      </c>
      <c r="J271" t="b">
        <f>AND(Table1[[#This Row],[address]]=Table1[[#This Row],[address7]],Table1[[#This Row],[address]]=Table1[[#This Row],[address16]],Table1[[#This Row],[address]]=Table1[[#This Row],[address25]])</f>
        <v>1</v>
      </c>
      <c r="M271" t="s">
        <v>45</v>
      </c>
      <c r="O271" t="s">
        <v>295</v>
      </c>
      <c r="P271">
        <v>15</v>
      </c>
      <c r="Q271">
        <v>48</v>
      </c>
      <c r="W271" t="s">
        <v>46</v>
      </c>
      <c r="Y271" t="s">
        <v>295</v>
      </c>
      <c r="Z271">
        <v>15</v>
      </c>
      <c r="AA271">
        <v>48</v>
      </c>
      <c r="AG271" t="s">
        <v>47</v>
      </c>
      <c r="AI271" t="s">
        <v>295</v>
      </c>
      <c r="AJ271">
        <v>15</v>
      </c>
      <c r="AK271">
        <v>72.75</v>
      </c>
    </row>
    <row r="272" spans="1:37" ht="15" customHeight="1">
      <c r="A272" t="str">
        <f>LEFT(Table1[[#This Row],[address]],3)&amp;(RIGHT(Table1[[#This Row],[address]],LEN(Table1[[#This Row],[address]])-3)+1)</f>
        <v>$C$30</v>
      </c>
      <c r="B272" t="str">
        <f>IF(Table1[[#This Row],[E]]&lt;&gt;"",1,"x")</f>
        <v>x</v>
      </c>
      <c r="C272" t="s">
        <v>44</v>
      </c>
      <c r="E272" t="s">
        <v>296</v>
      </c>
      <c r="F272">
        <v>15</v>
      </c>
      <c r="G272">
        <v>48</v>
      </c>
      <c r="H272">
        <f>MAX(Table1[[#This Row],[h]],Table1[[#This Row],[h8]],Table1[[#This Row],[h17]],Table1[[#This Row],[h26]])</f>
        <v>15</v>
      </c>
      <c r="I272">
        <f>MAX(Table1[[#This Row],[w]],Table1[[#This Row],[w9]],Table1[[#This Row],[w18]],Table1[[#This Row],[w27]])</f>
        <v>72.75</v>
      </c>
      <c r="J272" t="b">
        <f>AND(Table1[[#This Row],[address]]=Table1[[#This Row],[address7]],Table1[[#This Row],[address]]=Table1[[#This Row],[address16]],Table1[[#This Row],[address]]=Table1[[#This Row],[address25]])</f>
        <v>1</v>
      </c>
      <c r="M272" t="s">
        <v>45</v>
      </c>
      <c r="O272" t="s">
        <v>296</v>
      </c>
      <c r="P272">
        <v>15</v>
      </c>
      <c r="Q272">
        <v>48</v>
      </c>
      <c r="W272" t="s">
        <v>46</v>
      </c>
      <c r="Y272" t="s">
        <v>296</v>
      </c>
      <c r="Z272">
        <v>15</v>
      </c>
      <c r="AA272">
        <v>48</v>
      </c>
      <c r="AG272" t="s">
        <v>47</v>
      </c>
      <c r="AI272" t="s">
        <v>296</v>
      </c>
      <c r="AJ272">
        <v>15</v>
      </c>
      <c r="AK272">
        <v>72.75</v>
      </c>
    </row>
    <row r="273" spans="1:37" ht="15" customHeight="1">
      <c r="A273" t="str">
        <f>LEFT(Table1[[#This Row],[address]],3)&amp;(RIGHT(Table1[[#This Row],[address]],LEN(Table1[[#This Row],[address]])-3)+1)</f>
        <v>$C$31</v>
      </c>
      <c r="B273" t="str">
        <f>IF(Table1[[#This Row],[E]]&lt;&gt;"",1,"x")</f>
        <v>x</v>
      </c>
      <c r="C273" t="s">
        <v>44</v>
      </c>
      <c r="D273" s="4"/>
      <c r="E273" t="s">
        <v>297</v>
      </c>
      <c r="F273">
        <v>15</v>
      </c>
      <c r="G273">
        <v>48</v>
      </c>
      <c r="H273">
        <f>MAX(Table1[[#This Row],[h]],Table1[[#This Row],[h8]],Table1[[#This Row],[h17]],Table1[[#This Row],[h26]])</f>
        <v>15</v>
      </c>
      <c r="I273">
        <f>MAX(Table1[[#This Row],[w]],Table1[[#This Row],[w9]],Table1[[#This Row],[w18]],Table1[[#This Row],[w27]])</f>
        <v>72.75</v>
      </c>
      <c r="J273" t="b">
        <f>AND(Table1[[#This Row],[address]]=Table1[[#This Row],[address7]],Table1[[#This Row],[address]]=Table1[[#This Row],[address16]],Table1[[#This Row],[address]]=Table1[[#This Row],[address25]])</f>
        <v>1</v>
      </c>
      <c r="M273" t="s">
        <v>45</v>
      </c>
      <c r="N273" s="4"/>
      <c r="O273" t="s">
        <v>297</v>
      </c>
      <c r="P273">
        <v>15</v>
      </c>
      <c r="Q273">
        <v>48</v>
      </c>
      <c r="W273" t="s">
        <v>46</v>
      </c>
      <c r="X273" s="4"/>
      <c r="Y273" t="s">
        <v>297</v>
      </c>
      <c r="Z273">
        <v>15</v>
      </c>
      <c r="AA273">
        <v>48</v>
      </c>
      <c r="AG273" t="s">
        <v>47</v>
      </c>
      <c r="AH273" s="4"/>
      <c r="AI273" t="s">
        <v>297</v>
      </c>
      <c r="AJ273">
        <v>15</v>
      </c>
      <c r="AK273">
        <v>72.75</v>
      </c>
    </row>
    <row r="274" spans="1:37" ht="15" customHeight="1">
      <c r="A274" t="str">
        <f>LEFT(Table1[[#This Row],[address]],3)&amp;(RIGHT(Table1[[#This Row],[address]],LEN(Table1[[#This Row],[address]])-3)+1)</f>
        <v>$A$2</v>
      </c>
      <c r="B274">
        <f>IF(Table1[[#This Row],[E]]&lt;&gt;"",1,"x")</f>
        <v>1</v>
      </c>
      <c r="C274" t="s">
        <v>48</v>
      </c>
      <c r="D274" t="s">
        <v>398</v>
      </c>
      <c r="E274" t="s">
        <v>112</v>
      </c>
      <c r="F274">
        <v>30</v>
      </c>
      <c r="G274">
        <v>39.75</v>
      </c>
      <c r="H274">
        <f>MAX(Table1[[#This Row],[h]],Table1[[#This Row],[h8]],Table1[[#This Row],[h17]],Table1[[#This Row],[h26]])</f>
        <v>30</v>
      </c>
      <c r="I274">
        <f>MAX(Table1[[#This Row],[w]],Table1[[#This Row],[w9]],Table1[[#This Row],[w18]],Table1[[#This Row],[w27]])</f>
        <v>39.75</v>
      </c>
      <c r="J274" t="b">
        <f>AND(Table1[[#This Row],[address]]=Table1[[#This Row],[address7]],Table1[[#This Row],[address]]=Table1[[#This Row],[address16]],Table1[[#This Row],[address]]=Table1[[#This Row],[address25]])</f>
        <v>1</v>
      </c>
      <c r="M274" t="s">
        <v>49</v>
      </c>
      <c r="N274" t="s">
        <v>399</v>
      </c>
      <c r="O274" t="s">
        <v>112</v>
      </c>
      <c r="P274">
        <v>30</v>
      </c>
      <c r="Q274">
        <v>39.75</v>
      </c>
      <c r="W274" t="s">
        <v>50</v>
      </c>
      <c r="X274" t="s">
        <v>400</v>
      </c>
      <c r="Y274" t="s">
        <v>112</v>
      </c>
      <c r="Z274">
        <v>30</v>
      </c>
      <c r="AA274">
        <v>39.75</v>
      </c>
      <c r="AG274" t="s">
        <v>51</v>
      </c>
      <c r="AH274" t="s">
        <v>401</v>
      </c>
      <c r="AI274" t="s">
        <v>112</v>
      </c>
      <c r="AJ274">
        <v>30</v>
      </c>
      <c r="AK274">
        <v>39.75</v>
      </c>
    </row>
    <row r="275" spans="1:37" ht="15" customHeight="1">
      <c r="A275" t="str">
        <f>LEFT(Table1[[#This Row],[address]],3)&amp;(RIGHT(Table1[[#This Row],[address]],LEN(Table1[[#This Row],[address]])-3)+1)</f>
        <v>$A$3</v>
      </c>
      <c r="B275">
        <f>IF(Table1[[#This Row],[E]]&lt;&gt;"",1,"x")</f>
        <v>1</v>
      </c>
      <c r="C275" t="s">
        <v>48</v>
      </c>
      <c r="D275" t="s">
        <v>402</v>
      </c>
      <c r="E275" t="s">
        <v>110</v>
      </c>
      <c r="F275">
        <v>15.75</v>
      </c>
      <c r="G275">
        <v>39.75</v>
      </c>
      <c r="H275">
        <f>MAX(Table1[[#This Row],[h]],Table1[[#This Row],[h8]],Table1[[#This Row],[h17]],Table1[[#This Row],[h26]])</f>
        <v>15.75</v>
      </c>
      <c r="I275">
        <f>MAX(Table1[[#This Row],[w]],Table1[[#This Row],[w9]],Table1[[#This Row],[w18]],Table1[[#This Row],[w27]])</f>
        <v>39.75</v>
      </c>
      <c r="J275" t="b">
        <f>AND(Table1[[#This Row],[address]]=Table1[[#This Row],[address7]],Table1[[#This Row],[address]]=Table1[[#This Row],[address16]],Table1[[#This Row],[address]]=Table1[[#This Row],[address25]])</f>
        <v>1</v>
      </c>
      <c r="M275" t="s">
        <v>49</v>
      </c>
      <c r="N275" t="s">
        <v>403</v>
      </c>
      <c r="O275" t="s">
        <v>110</v>
      </c>
      <c r="P275">
        <v>15.75</v>
      </c>
      <c r="Q275">
        <v>39.75</v>
      </c>
      <c r="W275" t="s">
        <v>50</v>
      </c>
      <c r="X275" t="s">
        <v>404</v>
      </c>
      <c r="Y275" t="s">
        <v>110</v>
      </c>
      <c r="Z275">
        <v>15.75</v>
      </c>
      <c r="AA275">
        <v>39.75</v>
      </c>
      <c r="AG275" t="s">
        <v>51</v>
      </c>
      <c r="AH275" t="s">
        <v>405</v>
      </c>
      <c r="AI275" t="s">
        <v>110</v>
      </c>
      <c r="AJ275">
        <v>15.75</v>
      </c>
      <c r="AK275">
        <v>39.75</v>
      </c>
    </row>
    <row r="276" spans="1:37" ht="15" customHeight="1">
      <c r="A276" t="str">
        <f>LEFT(Table1[[#This Row],[address]],3)&amp;(RIGHT(Table1[[#This Row],[address]],LEN(Table1[[#This Row],[address]])-3)+1)</f>
        <v>$A$4</v>
      </c>
      <c r="B276">
        <f>IF(Table1[[#This Row],[E]]&lt;&gt;"",1,"x")</f>
        <v>1</v>
      </c>
      <c r="C276" t="s">
        <v>48</v>
      </c>
      <c r="D276" s="4" t="s">
        <v>406</v>
      </c>
      <c r="E276" t="s">
        <v>116</v>
      </c>
      <c r="F276">
        <v>99</v>
      </c>
      <c r="G276">
        <v>39.75</v>
      </c>
      <c r="H276">
        <f>MAX(Table1[[#This Row],[h]],Table1[[#This Row],[h8]],Table1[[#This Row],[h17]],Table1[[#This Row],[h26]])</f>
        <v>99</v>
      </c>
      <c r="I276">
        <f>MAX(Table1[[#This Row],[w]],Table1[[#This Row],[w9]],Table1[[#This Row],[w18]],Table1[[#This Row],[w27]])</f>
        <v>39.75</v>
      </c>
      <c r="J276" t="b">
        <f>AND(Table1[[#This Row],[address]]=Table1[[#This Row],[address7]],Table1[[#This Row],[address]]=Table1[[#This Row],[address16]],Table1[[#This Row],[address]]=Table1[[#This Row],[address25]])</f>
        <v>1</v>
      </c>
      <c r="M276" t="s">
        <v>49</v>
      </c>
      <c r="N276" s="4" t="s">
        <v>407</v>
      </c>
      <c r="O276" t="s">
        <v>116</v>
      </c>
      <c r="P276">
        <v>99</v>
      </c>
      <c r="Q276">
        <v>39.75</v>
      </c>
      <c r="W276" t="s">
        <v>50</v>
      </c>
      <c r="X276" s="4" t="s">
        <v>408</v>
      </c>
      <c r="Y276" t="s">
        <v>116</v>
      </c>
      <c r="Z276">
        <v>99</v>
      </c>
      <c r="AA276">
        <v>39.75</v>
      </c>
      <c r="AG276" t="s">
        <v>51</v>
      </c>
      <c r="AH276" s="4" t="s">
        <v>409</v>
      </c>
      <c r="AI276" t="s">
        <v>116</v>
      </c>
      <c r="AJ276">
        <v>99</v>
      </c>
      <c r="AK276">
        <v>39.75</v>
      </c>
    </row>
    <row r="277" spans="1:37" ht="15" customHeight="1">
      <c r="A277" t="str">
        <f>LEFT(Table1[[#This Row],[address]],3)&amp;(RIGHT(Table1[[#This Row],[address]],LEN(Table1[[#This Row],[address]])-3)+1)</f>
        <v>$A$5</v>
      </c>
      <c r="B277">
        <f>IF(Table1[[#This Row],[E]]&lt;&gt;"",1,"x")</f>
        <v>1</v>
      </c>
      <c r="C277" t="s">
        <v>48</v>
      </c>
      <c r="D277" t="s">
        <v>410</v>
      </c>
      <c r="E277" t="s">
        <v>121</v>
      </c>
      <c r="F277">
        <v>15.75</v>
      </c>
      <c r="G277">
        <v>39.75</v>
      </c>
      <c r="H277">
        <f>MAX(Table1[[#This Row],[h]],Table1[[#This Row],[h8]],Table1[[#This Row],[h17]],Table1[[#This Row],[h26]])</f>
        <v>15.75</v>
      </c>
      <c r="I277">
        <f>MAX(Table1[[#This Row],[w]],Table1[[#This Row],[w9]],Table1[[#This Row],[w18]],Table1[[#This Row],[w27]])</f>
        <v>39.75</v>
      </c>
      <c r="J277" t="b">
        <f>AND(Table1[[#This Row],[address]]=Table1[[#This Row],[address7]],Table1[[#This Row],[address]]=Table1[[#This Row],[address16]],Table1[[#This Row],[address]]=Table1[[#This Row],[address25]])</f>
        <v>1</v>
      </c>
      <c r="M277" t="s">
        <v>49</v>
      </c>
      <c r="N277" t="s">
        <v>411</v>
      </c>
      <c r="O277" t="s">
        <v>121</v>
      </c>
      <c r="P277">
        <v>15.75</v>
      </c>
      <c r="Q277">
        <v>39.75</v>
      </c>
      <c r="W277" t="s">
        <v>50</v>
      </c>
      <c r="X277" t="s">
        <v>412</v>
      </c>
      <c r="Y277" t="s">
        <v>121</v>
      </c>
      <c r="Z277">
        <v>15.75</v>
      </c>
      <c r="AA277">
        <v>39.75</v>
      </c>
      <c r="AG277" t="s">
        <v>51</v>
      </c>
      <c r="AH277" t="s">
        <v>413</v>
      </c>
      <c r="AI277" t="s">
        <v>121</v>
      </c>
      <c r="AJ277">
        <v>15.75</v>
      </c>
      <c r="AK277">
        <v>39.75</v>
      </c>
    </row>
    <row r="278" spans="1:37" ht="15" customHeight="1">
      <c r="A278" t="str">
        <f>LEFT(Table1[[#This Row],[address]],3)&amp;(RIGHT(Table1[[#This Row],[address]],LEN(Table1[[#This Row],[address]])-3)+1)</f>
        <v>$A$6</v>
      </c>
      <c r="B278" t="s">
        <v>155</v>
      </c>
      <c r="C278" t="s">
        <v>48</v>
      </c>
      <c r="D278" t="s">
        <v>8</v>
      </c>
      <c r="E278" t="s">
        <v>126</v>
      </c>
      <c r="F278">
        <v>35.25</v>
      </c>
      <c r="G278">
        <v>39.75</v>
      </c>
      <c r="H278">
        <f>MAX(Table1[[#This Row],[h]],Table1[[#This Row],[h8]],Table1[[#This Row],[h17]],Table1[[#This Row],[h26]])</f>
        <v>35.25</v>
      </c>
      <c r="I278">
        <f>MAX(Table1[[#This Row],[w]],Table1[[#This Row],[w9]],Table1[[#This Row],[w18]],Table1[[#This Row],[w27]])</f>
        <v>39.75</v>
      </c>
      <c r="J278" t="b">
        <f>AND(Table1[[#This Row],[address]]=Table1[[#This Row],[address7]],Table1[[#This Row],[address]]=Table1[[#This Row],[address16]],Table1[[#This Row],[address]]=Table1[[#This Row],[address25]])</f>
        <v>1</v>
      </c>
      <c r="M278" t="s">
        <v>49</v>
      </c>
      <c r="N278" t="s">
        <v>8</v>
      </c>
      <c r="O278" t="s">
        <v>126</v>
      </c>
      <c r="P278">
        <v>35.25</v>
      </c>
      <c r="Q278">
        <v>39.75</v>
      </c>
      <c r="W278" t="s">
        <v>50</v>
      </c>
      <c r="X278" t="s">
        <v>8</v>
      </c>
      <c r="Y278" t="s">
        <v>126</v>
      </c>
      <c r="Z278">
        <v>35.25</v>
      </c>
      <c r="AA278">
        <v>39.75</v>
      </c>
      <c r="AG278" t="s">
        <v>51</v>
      </c>
      <c r="AH278" t="s">
        <v>8</v>
      </c>
      <c r="AI278" t="s">
        <v>126</v>
      </c>
      <c r="AJ278">
        <v>35.25</v>
      </c>
      <c r="AK278">
        <v>39.75</v>
      </c>
    </row>
    <row r="279" spans="1:37" ht="15" customHeight="1">
      <c r="A279" t="str">
        <f>LEFT(Table1[[#This Row],[address]],3)&amp;(RIGHT(Table1[[#This Row],[address]],LEN(Table1[[#This Row],[address]])-3)+1)</f>
        <v>$A$7</v>
      </c>
      <c r="B279" t="s">
        <v>155</v>
      </c>
      <c r="C279" t="s">
        <v>48</v>
      </c>
      <c r="D279" t="s">
        <v>9</v>
      </c>
      <c r="E279" t="s">
        <v>130</v>
      </c>
      <c r="F279">
        <v>68.25</v>
      </c>
      <c r="G279">
        <v>39.75</v>
      </c>
      <c r="H279">
        <f>MAX(Table1[[#This Row],[h]],Table1[[#This Row],[h8]],Table1[[#This Row],[h17]],Table1[[#This Row],[h26]])</f>
        <v>68.25</v>
      </c>
      <c r="I279">
        <f>MAX(Table1[[#This Row],[w]],Table1[[#This Row],[w9]],Table1[[#This Row],[w18]],Table1[[#This Row],[w27]])</f>
        <v>39.75</v>
      </c>
      <c r="J279" t="b">
        <f>AND(Table1[[#This Row],[address]]=Table1[[#This Row],[address7]],Table1[[#This Row],[address]]=Table1[[#This Row],[address16]],Table1[[#This Row],[address]]=Table1[[#This Row],[address25]])</f>
        <v>1</v>
      </c>
      <c r="M279" t="s">
        <v>49</v>
      </c>
      <c r="N279" t="s">
        <v>9</v>
      </c>
      <c r="O279" t="s">
        <v>130</v>
      </c>
      <c r="P279">
        <v>68.25</v>
      </c>
      <c r="Q279">
        <v>39.75</v>
      </c>
      <c r="W279" t="s">
        <v>50</v>
      </c>
      <c r="X279" t="s">
        <v>9</v>
      </c>
      <c r="Y279" t="s">
        <v>130</v>
      </c>
      <c r="Z279">
        <v>68.25</v>
      </c>
      <c r="AA279">
        <v>39.75</v>
      </c>
      <c r="AG279" t="s">
        <v>51</v>
      </c>
      <c r="AH279" t="s">
        <v>9</v>
      </c>
      <c r="AI279" t="s">
        <v>130</v>
      </c>
      <c r="AJ279">
        <v>68.25</v>
      </c>
      <c r="AK279">
        <v>39.75</v>
      </c>
    </row>
    <row r="280" spans="1:37" ht="15" customHeight="1">
      <c r="A280" t="str">
        <f>LEFT(Table1[[#This Row],[address]],3)&amp;(RIGHT(Table1[[#This Row],[address]],LEN(Table1[[#This Row],[address]])-3)+1)</f>
        <v>$A$8</v>
      </c>
      <c r="B280" t="s">
        <v>155</v>
      </c>
      <c r="C280" t="s">
        <v>48</v>
      </c>
      <c r="D280" t="s">
        <v>10</v>
      </c>
      <c r="E280" t="s">
        <v>134</v>
      </c>
      <c r="F280">
        <v>105.75</v>
      </c>
      <c r="G280">
        <v>39.75</v>
      </c>
      <c r="H280">
        <f>MAX(Table1[[#This Row],[h]],Table1[[#This Row],[h8]],Table1[[#This Row],[h17]],Table1[[#This Row],[h26]])</f>
        <v>105.75</v>
      </c>
      <c r="I280">
        <f>MAX(Table1[[#This Row],[w]],Table1[[#This Row],[w9]],Table1[[#This Row],[w18]],Table1[[#This Row],[w27]])</f>
        <v>39.75</v>
      </c>
      <c r="J280" t="b">
        <f>AND(Table1[[#This Row],[address]]=Table1[[#This Row],[address7]],Table1[[#This Row],[address]]=Table1[[#This Row],[address16]],Table1[[#This Row],[address]]=Table1[[#This Row],[address25]])</f>
        <v>1</v>
      </c>
      <c r="M280" t="s">
        <v>49</v>
      </c>
      <c r="N280" t="s">
        <v>10</v>
      </c>
      <c r="O280" t="s">
        <v>134</v>
      </c>
      <c r="P280">
        <v>105</v>
      </c>
      <c r="Q280">
        <v>39.75</v>
      </c>
      <c r="W280" t="s">
        <v>50</v>
      </c>
      <c r="X280" t="s">
        <v>10</v>
      </c>
      <c r="Y280" t="s">
        <v>134</v>
      </c>
      <c r="Z280">
        <v>105</v>
      </c>
      <c r="AA280">
        <v>39.75</v>
      </c>
      <c r="AG280" t="s">
        <v>51</v>
      </c>
      <c r="AH280" t="s">
        <v>10</v>
      </c>
      <c r="AI280" t="s">
        <v>134</v>
      </c>
      <c r="AJ280">
        <v>105</v>
      </c>
      <c r="AK280">
        <v>39.75</v>
      </c>
    </row>
    <row r="281" spans="1:37" ht="15" customHeight="1">
      <c r="A281" t="str">
        <f>LEFT(Table1[[#This Row],[address]],3)&amp;(RIGHT(Table1[[#This Row],[address]],LEN(Table1[[#This Row],[address]])-3)+1)</f>
        <v>$A$9</v>
      </c>
      <c r="B281" t="s">
        <v>155</v>
      </c>
      <c r="C281" t="s">
        <v>48</v>
      </c>
      <c r="D281" t="s">
        <v>11</v>
      </c>
      <c r="E281" t="s">
        <v>135</v>
      </c>
      <c r="F281">
        <v>92.25</v>
      </c>
      <c r="G281">
        <v>39.75</v>
      </c>
      <c r="H281">
        <f>MAX(Table1[[#This Row],[h]],Table1[[#This Row],[h8]],Table1[[#This Row],[h17]],Table1[[#This Row],[h26]])</f>
        <v>92.25</v>
      </c>
      <c r="I281">
        <f>MAX(Table1[[#This Row],[w]],Table1[[#This Row],[w9]],Table1[[#This Row],[w18]],Table1[[#This Row],[w27]])</f>
        <v>39.75</v>
      </c>
      <c r="J281" t="b">
        <f>AND(Table1[[#This Row],[address]]=Table1[[#This Row],[address7]],Table1[[#This Row],[address]]=Table1[[#This Row],[address16]],Table1[[#This Row],[address]]=Table1[[#This Row],[address25]])</f>
        <v>1</v>
      </c>
      <c r="M281" t="s">
        <v>49</v>
      </c>
      <c r="N281" t="s">
        <v>11</v>
      </c>
      <c r="O281" t="s">
        <v>135</v>
      </c>
      <c r="P281">
        <v>92.25</v>
      </c>
      <c r="Q281">
        <v>39.75</v>
      </c>
      <c r="W281" t="s">
        <v>50</v>
      </c>
      <c r="X281" t="s">
        <v>11</v>
      </c>
      <c r="Y281" t="s">
        <v>135</v>
      </c>
      <c r="Z281">
        <v>92.25</v>
      </c>
      <c r="AA281">
        <v>39.75</v>
      </c>
      <c r="AG281" t="s">
        <v>51</v>
      </c>
      <c r="AH281" t="s">
        <v>11</v>
      </c>
      <c r="AI281" t="s">
        <v>135</v>
      </c>
      <c r="AJ281">
        <v>92.25</v>
      </c>
      <c r="AK281">
        <v>39.75</v>
      </c>
    </row>
    <row r="282" spans="1:37" ht="15" customHeight="1">
      <c r="A282" t="str">
        <f>LEFT(Table1[[#This Row],[address]],3)&amp;(RIGHT(Table1[[#This Row],[address]],LEN(Table1[[#This Row],[address]])-3)+1)</f>
        <v>$A$10</v>
      </c>
      <c r="B282">
        <f>IF(Table1[[#This Row],[E]]&lt;&gt;"",1,"x")</f>
        <v>1</v>
      </c>
      <c r="C282" t="s">
        <v>48</v>
      </c>
      <c r="D282" t="s">
        <v>359</v>
      </c>
      <c r="E282" t="s">
        <v>136</v>
      </c>
      <c r="F282">
        <v>15.75</v>
      </c>
      <c r="G282">
        <v>39.75</v>
      </c>
      <c r="H282">
        <f>MAX(Table1[[#This Row],[h]],Table1[[#This Row],[h8]],Table1[[#This Row],[h17]],Table1[[#This Row],[h26]])</f>
        <v>15.75</v>
      </c>
      <c r="I282">
        <f>MAX(Table1[[#This Row],[w]],Table1[[#This Row],[w9]],Table1[[#This Row],[w18]],Table1[[#This Row],[w27]])</f>
        <v>39.75</v>
      </c>
      <c r="J282" t="b">
        <f>AND(Table1[[#This Row],[address]]=Table1[[#This Row],[address7]],Table1[[#This Row],[address]]=Table1[[#This Row],[address16]],Table1[[#This Row],[address]]=Table1[[#This Row],[address25]])</f>
        <v>1</v>
      </c>
      <c r="M282" t="s">
        <v>49</v>
      </c>
      <c r="N282" t="s">
        <v>359</v>
      </c>
      <c r="O282" t="s">
        <v>136</v>
      </c>
      <c r="P282">
        <v>15.75</v>
      </c>
      <c r="Q282">
        <v>39.75</v>
      </c>
      <c r="W282" t="s">
        <v>50</v>
      </c>
      <c r="X282" t="s">
        <v>359</v>
      </c>
      <c r="Y282" t="s">
        <v>136</v>
      </c>
      <c r="Z282">
        <v>15.75</v>
      </c>
      <c r="AA282">
        <v>39.75</v>
      </c>
      <c r="AG282" t="s">
        <v>51</v>
      </c>
      <c r="AH282" t="s">
        <v>361</v>
      </c>
      <c r="AI282" t="s">
        <v>136</v>
      </c>
      <c r="AJ282">
        <v>15.75</v>
      </c>
      <c r="AK282">
        <v>39.75</v>
      </c>
    </row>
    <row r="283" spans="1:37" ht="15" customHeight="1">
      <c r="A283" t="str">
        <f>LEFT(Table1[[#This Row],[address]],3)&amp;(RIGHT(Table1[[#This Row],[address]],LEN(Table1[[#This Row],[address]])-3)+1)</f>
        <v>$A$11</v>
      </c>
      <c r="B283" t="str">
        <f>IF(Table1[[#This Row],[E]]&lt;&gt;"",1,"x")</f>
        <v>x</v>
      </c>
      <c r="C283" t="s">
        <v>48</v>
      </c>
      <c r="E283" t="s">
        <v>137</v>
      </c>
      <c r="F283">
        <v>56.25</v>
      </c>
      <c r="G283">
        <v>39.75</v>
      </c>
      <c r="H283">
        <f>MAX(Table1[[#This Row],[h]],Table1[[#This Row],[h8]],Table1[[#This Row],[h17]],Table1[[#This Row],[h26]])</f>
        <v>56.25</v>
      </c>
      <c r="I283">
        <f>MAX(Table1[[#This Row],[w]],Table1[[#This Row],[w9]],Table1[[#This Row],[w18]],Table1[[#This Row],[w27]])</f>
        <v>39.75</v>
      </c>
      <c r="J283" t="b">
        <f>AND(Table1[[#This Row],[address]]=Table1[[#This Row],[address7]],Table1[[#This Row],[address]]=Table1[[#This Row],[address16]],Table1[[#This Row],[address]]=Table1[[#This Row],[address25]])</f>
        <v>1</v>
      </c>
      <c r="M283" t="s">
        <v>49</v>
      </c>
      <c r="O283" t="s">
        <v>137</v>
      </c>
      <c r="P283">
        <v>56.25</v>
      </c>
      <c r="Q283">
        <v>39.75</v>
      </c>
      <c r="W283" t="s">
        <v>50</v>
      </c>
      <c r="Y283" t="s">
        <v>137</v>
      </c>
      <c r="Z283">
        <v>56.25</v>
      </c>
      <c r="AA283">
        <v>39.75</v>
      </c>
      <c r="AG283" t="s">
        <v>51</v>
      </c>
      <c r="AI283" t="s">
        <v>137</v>
      </c>
      <c r="AJ283">
        <v>56.25</v>
      </c>
      <c r="AK283">
        <v>39.75</v>
      </c>
    </row>
    <row r="284" spans="1:37" ht="15" customHeight="1">
      <c r="A284" t="str">
        <f>LEFT(Table1[[#This Row],[address]],3)&amp;(RIGHT(Table1[[#This Row],[address]],LEN(Table1[[#This Row],[address]])-3)+1)</f>
        <v>$A$12</v>
      </c>
      <c r="B284">
        <f>IF(Table1[[#This Row],[E]]&lt;&gt;"",1,"x")</f>
        <v>1</v>
      </c>
      <c r="C284" t="s">
        <v>48</v>
      </c>
      <c r="D284" t="s">
        <v>414</v>
      </c>
      <c r="E284" t="s">
        <v>138</v>
      </c>
      <c r="F284">
        <v>26.25</v>
      </c>
      <c r="G284">
        <v>39.75</v>
      </c>
      <c r="H284">
        <f>MAX(Table1[[#This Row],[h]],Table1[[#This Row],[h8]],Table1[[#This Row],[h17]],Table1[[#This Row],[h26]])</f>
        <v>26.25</v>
      </c>
      <c r="I284">
        <f>MAX(Table1[[#This Row],[w]],Table1[[#This Row],[w9]],Table1[[#This Row],[w18]],Table1[[#This Row],[w27]])</f>
        <v>39.75</v>
      </c>
      <c r="J284" t="b">
        <f>AND(Table1[[#This Row],[address]]=Table1[[#This Row],[address7]],Table1[[#This Row],[address]]=Table1[[#This Row],[address16]],Table1[[#This Row],[address]]=Table1[[#This Row],[address25]])</f>
        <v>1</v>
      </c>
      <c r="M284" t="s">
        <v>49</v>
      </c>
      <c r="N284" t="s">
        <v>415</v>
      </c>
      <c r="O284" t="s">
        <v>138</v>
      </c>
      <c r="P284">
        <v>26.25</v>
      </c>
      <c r="Q284">
        <v>39.75</v>
      </c>
      <c r="W284" t="s">
        <v>50</v>
      </c>
      <c r="X284" t="s">
        <v>416</v>
      </c>
      <c r="Y284" t="s">
        <v>138</v>
      </c>
      <c r="Z284">
        <v>26.25</v>
      </c>
      <c r="AA284">
        <v>39.75</v>
      </c>
      <c r="AG284" t="s">
        <v>51</v>
      </c>
      <c r="AH284" t="s">
        <v>417</v>
      </c>
      <c r="AI284" t="s">
        <v>138</v>
      </c>
      <c r="AJ284">
        <v>26.25</v>
      </c>
      <c r="AK284">
        <v>39.75</v>
      </c>
    </row>
    <row r="285" spans="1:37" ht="15" customHeight="1">
      <c r="A285" t="str">
        <f>LEFT(Table1[[#This Row],[address]],3)&amp;(RIGHT(Table1[[#This Row],[address]],LEN(Table1[[#This Row],[address]])-3)+1)</f>
        <v>$A$13</v>
      </c>
      <c r="B285" t="s">
        <v>155</v>
      </c>
      <c r="C285" t="s">
        <v>48</v>
      </c>
      <c r="D285" t="s">
        <v>8</v>
      </c>
      <c r="E285" t="s">
        <v>139</v>
      </c>
      <c r="F285">
        <v>70.5</v>
      </c>
      <c r="G285">
        <v>39.75</v>
      </c>
      <c r="H285">
        <f>MAX(Table1[[#This Row],[h]],Table1[[#This Row],[h8]],Table1[[#This Row],[h17]],Table1[[#This Row],[h26]])</f>
        <v>70.5</v>
      </c>
      <c r="I285">
        <f>MAX(Table1[[#This Row],[w]],Table1[[#This Row],[w9]],Table1[[#This Row],[w18]],Table1[[#This Row],[w27]])</f>
        <v>39.75</v>
      </c>
      <c r="J285" t="b">
        <f>AND(Table1[[#This Row],[address]]=Table1[[#This Row],[address7]],Table1[[#This Row],[address]]=Table1[[#This Row],[address16]],Table1[[#This Row],[address]]=Table1[[#This Row],[address25]])</f>
        <v>1</v>
      </c>
      <c r="M285" t="s">
        <v>49</v>
      </c>
      <c r="N285" t="s">
        <v>8</v>
      </c>
      <c r="O285" t="s">
        <v>139</v>
      </c>
      <c r="P285">
        <v>70.5</v>
      </c>
      <c r="Q285">
        <v>39.75</v>
      </c>
      <c r="W285" t="s">
        <v>50</v>
      </c>
      <c r="X285" t="s">
        <v>8</v>
      </c>
      <c r="Y285" t="s">
        <v>139</v>
      </c>
      <c r="Z285">
        <v>70.5</v>
      </c>
      <c r="AA285">
        <v>39.75</v>
      </c>
      <c r="AG285" t="s">
        <v>51</v>
      </c>
      <c r="AH285" t="s">
        <v>8</v>
      </c>
      <c r="AI285" t="s">
        <v>139</v>
      </c>
      <c r="AJ285">
        <v>70.5</v>
      </c>
      <c r="AK285">
        <v>39.75</v>
      </c>
    </row>
    <row r="286" spans="1:37" ht="15" customHeight="1">
      <c r="A286" t="str">
        <f>LEFT(Table1[[#This Row],[address]],3)&amp;(RIGHT(Table1[[#This Row],[address]],LEN(Table1[[#This Row],[address]])-3)+1)</f>
        <v>$A$14</v>
      </c>
      <c r="B286" t="s">
        <v>155</v>
      </c>
      <c r="C286" t="s">
        <v>48</v>
      </c>
      <c r="D286" t="s">
        <v>9</v>
      </c>
      <c r="E286" t="s">
        <v>140</v>
      </c>
      <c r="F286">
        <v>66</v>
      </c>
      <c r="G286">
        <v>39.75</v>
      </c>
      <c r="H286">
        <f>MAX(Table1[[#This Row],[h]],Table1[[#This Row],[h8]],Table1[[#This Row],[h17]],Table1[[#This Row],[h26]])</f>
        <v>66</v>
      </c>
      <c r="I286">
        <f>MAX(Table1[[#This Row],[w]],Table1[[#This Row],[w9]],Table1[[#This Row],[w18]],Table1[[#This Row],[w27]])</f>
        <v>39.75</v>
      </c>
      <c r="J286" t="b">
        <f>AND(Table1[[#This Row],[address]]=Table1[[#This Row],[address7]],Table1[[#This Row],[address]]=Table1[[#This Row],[address16]],Table1[[#This Row],[address]]=Table1[[#This Row],[address25]])</f>
        <v>1</v>
      </c>
      <c r="M286" t="s">
        <v>49</v>
      </c>
      <c r="N286" t="s">
        <v>9</v>
      </c>
      <c r="O286" t="s">
        <v>140</v>
      </c>
      <c r="P286">
        <v>66</v>
      </c>
      <c r="Q286">
        <v>39.75</v>
      </c>
      <c r="W286" t="s">
        <v>50</v>
      </c>
      <c r="X286" t="s">
        <v>9</v>
      </c>
      <c r="Y286" t="s">
        <v>140</v>
      </c>
      <c r="Z286">
        <v>66</v>
      </c>
      <c r="AA286">
        <v>39.75</v>
      </c>
      <c r="AG286" t="s">
        <v>51</v>
      </c>
      <c r="AH286" t="s">
        <v>9</v>
      </c>
      <c r="AI286" t="s">
        <v>140</v>
      </c>
      <c r="AJ286">
        <v>66</v>
      </c>
      <c r="AK286">
        <v>39.75</v>
      </c>
    </row>
    <row r="287" spans="1:37" ht="15" customHeight="1">
      <c r="A287" t="str">
        <f>LEFT(Table1[[#This Row],[address]],3)&amp;(RIGHT(Table1[[#This Row],[address]],LEN(Table1[[#This Row],[address]])-3)+1)</f>
        <v>$A$15</v>
      </c>
      <c r="B287" t="s">
        <v>155</v>
      </c>
      <c r="C287" t="s">
        <v>48</v>
      </c>
      <c r="D287" t="s">
        <v>10</v>
      </c>
      <c r="E287" t="s">
        <v>142</v>
      </c>
      <c r="F287">
        <v>64.5</v>
      </c>
      <c r="G287">
        <v>39.75</v>
      </c>
      <c r="H287">
        <f>MAX(Table1[[#This Row],[h]],Table1[[#This Row],[h8]],Table1[[#This Row],[h17]],Table1[[#This Row],[h26]])</f>
        <v>64.5</v>
      </c>
      <c r="I287">
        <f>MAX(Table1[[#This Row],[w]],Table1[[#This Row],[w9]],Table1[[#This Row],[w18]],Table1[[#This Row],[w27]])</f>
        <v>39.75</v>
      </c>
      <c r="J287" t="b">
        <f>AND(Table1[[#This Row],[address]]=Table1[[#This Row],[address7]],Table1[[#This Row],[address]]=Table1[[#This Row],[address16]],Table1[[#This Row],[address]]=Table1[[#This Row],[address25]])</f>
        <v>1</v>
      </c>
      <c r="M287" t="s">
        <v>49</v>
      </c>
      <c r="N287" t="s">
        <v>10</v>
      </c>
      <c r="O287" t="s">
        <v>142</v>
      </c>
      <c r="P287">
        <v>64.5</v>
      </c>
      <c r="Q287">
        <v>39.75</v>
      </c>
      <c r="W287" t="s">
        <v>50</v>
      </c>
      <c r="X287" t="s">
        <v>10</v>
      </c>
      <c r="Y287" t="s">
        <v>142</v>
      </c>
      <c r="Z287">
        <v>64.5</v>
      </c>
      <c r="AA287">
        <v>39.75</v>
      </c>
      <c r="AG287" t="s">
        <v>51</v>
      </c>
      <c r="AH287" t="s">
        <v>10</v>
      </c>
      <c r="AI287" t="s">
        <v>142</v>
      </c>
      <c r="AJ287">
        <v>64.5</v>
      </c>
      <c r="AK287">
        <v>39.75</v>
      </c>
    </row>
    <row r="288" spans="1:37" ht="15" customHeight="1">
      <c r="A288" t="str">
        <f>LEFT(Table1[[#This Row],[address]],3)&amp;(RIGHT(Table1[[#This Row],[address]],LEN(Table1[[#This Row],[address]])-3)+1)</f>
        <v>$A$16</v>
      </c>
      <c r="B288" t="s">
        <v>155</v>
      </c>
      <c r="C288" t="s">
        <v>48</v>
      </c>
      <c r="D288" t="s">
        <v>11</v>
      </c>
      <c r="E288" t="s">
        <v>147</v>
      </c>
      <c r="F288">
        <v>61.5</v>
      </c>
      <c r="G288">
        <v>39.75</v>
      </c>
      <c r="H288">
        <f>MAX(Table1[[#This Row],[h]],Table1[[#This Row],[h8]],Table1[[#This Row],[h17]],Table1[[#This Row],[h26]])</f>
        <v>61.5</v>
      </c>
      <c r="I288">
        <f>MAX(Table1[[#This Row],[w]],Table1[[#This Row],[w9]],Table1[[#This Row],[w18]],Table1[[#This Row],[w27]])</f>
        <v>39.75</v>
      </c>
      <c r="J288" t="b">
        <f>AND(Table1[[#This Row],[address]]=Table1[[#This Row],[address7]],Table1[[#This Row],[address]]=Table1[[#This Row],[address16]],Table1[[#This Row],[address]]=Table1[[#This Row],[address25]])</f>
        <v>1</v>
      </c>
      <c r="M288" t="s">
        <v>49</v>
      </c>
      <c r="N288" t="s">
        <v>11</v>
      </c>
      <c r="O288" t="s">
        <v>147</v>
      </c>
      <c r="P288">
        <v>61.5</v>
      </c>
      <c r="Q288">
        <v>39.75</v>
      </c>
      <c r="W288" t="s">
        <v>50</v>
      </c>
      <c r="X288" t="s">
        <v>11</v>
      </c>
      <c r="Y288" t="s">
        <v>147</v>
      </c>
      <c r="Z288">
        <v>61.5</v>
      </c>
      <c r="AA288">
        <v>39.75</v>
      </c>
      <c r="AG288" t="s">
        <v>51</v>
      </c>
      <c r="AH288" t="s">
        <v>11</v>
      </c>
      <c r="AI288" t="s">
        <v>147</v>
      </c>
      <c r="AJ288">
        <v>61.5</v>
      </c>
      <c r="AK288">
        <v>39.75</v>
      </c>
    </row>
    <row r="289" spans="1:37" ht="15" customHeight="1">
      <c r="A289" t="str">
        <f>LEFT(Table1[[#This Row],[address]],3)&amp;(RIGHT(Table1[[#This Row],[address]],LEN(Table1[[#This Row],[address]])-3)+1)</f>
        <v>$A$17</v>
      </c>
      <c r="B289">
        <f>IF(Table1[[#This Row],[E]]&lt;&gt;"",1,"x")</f>
        <v>1</v>
      </c>
      <c r="C289" t="s">
        <v>48</v>
      </c>
      <c r="D289" t="s">
        <v>359</v>
      </c>
      <c r="E289" t="s">
        <v>151</v>
      </c>
      <c r="F289">
        <v>15.75</v>
      </c>
      <c r="G289">
        <v>39.75</v>
      </c>
      <c r="H289">
        <f>MAX(Table1[[#This Row],[h]],Table1[[#This Row],[h8]],Table1[[#This Row],[h17]],Table1[[#This Row],[h26]])</f>
        <v>15.75</v>
      </c>
      <c r="I289">
        <f>MAX(Table1[[#This Row],[w]],Table1[[#This Row],[w9]],Table1[[#This Row],[w18]],Table1[[#This Row],[w27]])</f>
        <v>39.75</v>
      </c>
      <c r="J289" t="b">
        <f>AND(Table1[[#This Row],[address]]=Table1[[#This Row],[address7]],Table1[[#This Row],[address]]=Table1[[#This Row],[address16]],Table1[[#This Row],[address]]=Table1[[#This Row],[address25]])</f>
        <v>1</v>
      </c>
      <c r="M289" t="s">
        <v>49</v>
      </c>
      <c r="N289" t="s">
        <v>360</v>
      </c>
      <c r="O289" t="s">
        <v>151</v>
      </c>
      <c r="P289">
        <v>15.75</v>
      </c>
      <c r="Q289">
        <v>39.75</v>
      </c>
      <c r="W289" t="s">
        <v>50</v>
      </c>
      <c r="X289" t="s">
        <v>359</v>
      </c>
      <c r="Y289" t="s">
        <v>151</v>
      </c>
      <c r="Z289">
        <v>15.75</v>
      </c>
      <c r="AA289">
        <v>39.75</v>
      </c>
      <c r="AG289" t="s">
        <v>51</v>
      </c>
      <c r="AH289" t="s">
        <v>361</v>
      </c>
      <c r="AI289" t="s">
        <v>151</v>
      </c>
      <c r="AJ289">
        <v>15.75</v>
      </c>
      <c r="AK289">
        <v>39.75</v>
      </c>
    </row>
    <row r="290" spans="1:37" ht="15" customHeight="1">
      <c r="A290" t="str">
        <f>LEFT(Table1[[#This Row],[address]],3)&amp;(RIGHT(Table1[[#This Row],[address]],LEN(Table1[[#This Row],[address]])-3)+1)</f>
        <v>$A$18</v>
      </c>
      <c r="B290" t="str">
        <f>IF(Table1[[#This Row],[E]]&lt;&gt;"",1,"x")</f>
        <v>x</v>
      </c>
      <c r="C290" t="s">
        <v>48</v>
      </c>
      <c r="E290" t="s">
        <v>153</v>
      </c>
      <c r="F290">
        <v>64.5</v>
      </c>
      <c r="G290">
        <v>39.75</v>
      </c>
      <c r="H290">
        <f>MAX(Table1[[#This Row],[h]],Table1[[#This Row],[h8]],Table1[[#This Row],[h17]],Table1[[#This Row],[h26]])</f>
        <v>64.5</v>
      </c>
      <c r="I290">
        <f>MAX(Table1[[#This Row],[w]],Table1[[#This Row],[w9]],Table1[[#This Row],[w18]],Table1[[#This Row],[w27]])</f>
        <v>39.75</v>
      </c>
      <c r="J290" t="b">
        <f>AND(Table1[[#This Row],[address]]=Table1[[#This Row],[address7]],Table1[[#This Row],[address]]=Table1[[#This Row],[address16]],Table1[[#This Row],[address]]=Table1[[#This Row],[address25]])</f>
        <v>1</v>
      </c>
      <c r="M290" t="s">
        <v>49</v>
      </c>
      <c r="O290" t="s">
        <v>153</v>
      </c>
      <c r="P290">
        <v>64.5</v>
      </c>
      <c r="Q290">
        <v>39.75</v>
      </c>
      <c r="W290" t="s">
        <v>50</v>
      </c>
      <c r="Y290" t="s">
        <v>153</v>
      </c>
      <c r="Z290">
        <v>64.5</v>
      </c>
      <c r="AA290">
        <v>39.75</v>
      </c>
      <c r="AG290" t="s">
        <v>51</v>
      </c>
      <c r="AI290" t="s">
        <v>153</v>
      </c>
      <c r="AJ290">
        <v>64.5</v>
      </c>
      <c r="AK290">
        <v>39.75</v>
      </c>
    </row>
    <row r="291" spans="1:37" ht="15" customHeight="1">
      <c r="A291" t="str">
        <f>LEFT(Table1[[#This Row],[address]],3)&amp;(RIGHT(Table1[[#This Row],[address]],LEN(Table1[[#This Row],[address]])-3)+1)</f>
        <v>$A$19</v>
      </c>
      <c r="B291" t="str">
        <f>IF(Table1[[#This Row],[E]]&lt;&gt;"",1,"x")</f>
        <v>x</v>
      </c>
      <c r="C291" t="s">
        <v>48</v>
      </c>
      <c r="E291" t="s">
        <v>156</v>
      </c>
      <c r="F291">
        <v>15</v>
      </c>
      <c r="G291">
        <v>39.75</v>
      </c>
      <c r="H291">
        <f>MAX(Table1[[#This Row],[h]],Table1[[#This Row],[h8]],Table1[[#This Row],[h17]],Table1[[#This Row],[h26]])</f>
        <v>15</v>
      </c>
      <c r="I291">
        <f>MAX(Table1[[#This Row],[w]],Table1[[#This Row],[w9]],Table1[[#This Row],[w18]],Table1[[#This Row],[w27]])</f>
        <v>39.75</v>
      </c>
      <c r="J291" t="b">
        <f>AND(Table1[[#This Row],[address]]=Table1[[#This Row],[address7]],Table1[[#This Row],[address]]=Table1[[#This Row],[address16]],Table1[[#This Row],[address]]=Table1[[#This Row],[address25]])</f>
        <v>1</v>
      </c>
      <c r="M291" t="s">
        <v>49</v>
      </c>
      <c r="O291" t="s">
        <v>156</v>
      </c>
      <c r="P291">
        <v>15</v>
      </c>
      <c r="Q291">
        <v>39.75</v>
      </c>
      <c r="W291" t="s">
        <v>50</v>
      </c>
      <c r="Y291" t="s">
        <v>156</v>
      </c>
      <c r="Z291">
        <v>15</v>
      </c>
      <c r="AA291">
        <v>39.75</v>
      </c>
      <c r="AG291" t="s">
        <v>51</v>
      </c>
      <c r="AI291" t="s">
        <v>156</v>
      </c>
      <c r="AJ291">
        <v>15</v>
      </c>
      <c r="AK291">
        <v>39.75</v>
      </c>
    </row>
    <row r="292" spans="1:37" ht="15" customHeight="1">
      <c r="A292" t="str">
        <f>LEFT(Table1[[#This Row],[address]],3)&amp;(RIGHT(Table1[[#This Row],[address]],LEN(Table1[[#This Row],[address]])-3)+1)</f>
        <v>$A$20</v>
      </c>
      <c r="B292" t="str">
        <f>IF(Table1[[#This Row],[E]]&lt;&gt;"",1,"x")</f>
        <v>x</v>
      </c>
      <c r="C292" t="s">
        <v>48</v>
      </c>
      <c r="E292" t="s">
        <v>157</v>
      </c>
      <c r="F292">
        <v>15</v>
      </c>
      <c r="G292">
        <v>39.75</v>
      </c>
      <c r="H292">
        <f>MAX(Table1[[#This Row],[h]],Table1[[#This Row],[h8]],Table1[[#This Row],[h17]],Table1[[#This Row],[h26]])</f>
        <v>15</v>
      </c>
      <c r="I292">
        <f>MAX(Table1[[#This Row],[w]],Table1[[#This Row],[w9]],Table1[[#This Row],[w18]],Table1[[#This Row],[w27]])</f>
        <v>39.75</v>
      </c>
      <c r="J292" t="b">
        <f>AND(Table1[[#This Row],[address]]=Table1[[#This Row],[address7]],Table1[[#This Row],[address]]=Table1[[#This Row],[address16]],Table1[[#This Row],[address]]=Table1[[#This Row],[address25]])</f>
        <v>1</v>
      </c>
      <c r="M292" t="s">
        <v>49</v>
      </c>
      <c r="O292" t="s">
        <v>157</v>
      </c>
      <c r="P292">
        <v>15</v>
      </c>
      <c r="Q292">
        <v>39.75</v>
      </c>
      <c r="W292" t="s">
        <v>50</v>
      </c>
      <c r="Y292" t="s">
        <v>157</v>
      </c>
      <c r="Z292">
        <v>15</v>
      </c>
      <c r="AA292">
        <v>39.75</v>
      </c>
      <c r="AG292" t="s">
        <v>51</v>
      </c>
      <c r="AI292" t="s">
        <v>157</v>
      </c>
      <c r="AJ292">
        <v>15</v>
      </c>
      <c r="AK292">
        <v>39.75</v>
      </c>
    </row>
    <row r="293" spans="1:37" ht="15" customHeight="1">
      <c r="A293" t="str">
        <f>LEFT(Table1[[#This Row],[address]],3)&amp;(RIGHT(Table1[[#This Row],[address]],LEN(Table1[[#This Row],[address]])-3)+1)</f>
        <v>$A$21</v>
      </c>
      <c r="B293" t="str">
        <f>IF(Table1[[#This Row],[E]]&lt;&gt;"",1,"x")</f>
        <v>x</v>
      </c>
      <c r="C293" t="s">
        <v>48</v>
      </c>
      <c r="E293" t="s">
        <v>158</v>
      </c>
      <c r="F293">
        <v>15</v>
      </c>
      <c r="G293">
        <v>39.75</v>
      </c>
      <c r="H293">
        <f>MAX(Table1[[#This Row],[h]],Table1[[#This Row],[h8]],Table1[[#This Row],[h17]],Table1[[#This Row],[h26]])</f>
        <v>15</v>
      </c>
      <c r="I293">
        <f>MAX(Table1[[#This Row],[w]],Table1[[#This Row],[w9]],Table1[[#This Row],[w18]],Table1[[#This Row],[w27]])</f>
        <v>39.75</v>
      </c>
      <c r="J293" t="b">
        <f>AND(Table1[[#This Row],[address]]=Table1[[#This Row],[address7]],Table1[[#This Row],[address]]=Table1[[#This Row],[address16]],Table1[[#This Row],[address]]=Table1[[#This Row],[address25]])</f>
        <v>1</v>
      </c>
      <c r="M293" t="s">
        <v>49</v>
      </c>
      <c r="O293" t="s">
        <v>158</v>
      </c>
      <c r="P293">
        <v>15</v>
      </c>
      <c r="Q293">
        <v>39.75</v>
      </c>
      <c r="W293" t="s">
        <v>50</v>
      </c>
      <c r="Y293" t="s">
        <v>158</v>
      </c>
      <c r="Z293">
        <v>15</v>
      </c>
      <c r="AA293">
        <v>39.75</v>
      </c>
      <c r="AG293" t="s">
        <v>51</v>
      </c>
      <c r="AI293" t="s">
        <v>158</v>
      </c>
      <c r="AJ293">
        <v>15</v>
      </c>
      <c r="AK293">
        <v>39.75</v>
      </c>
    </row>
    <row r="294" spans="1:37" ht="15" customHeight="1">
      <c r="A294" t="str">
        <f>LEFT(Table1[[#This Row],[address]],3)&amp;(RIGHT(Table1[[#This Row],[address]],LEN(Table1[[#This Row],[address]])-3)+1)</f>
        <v>$A$22</v>
      </c>
      <c r="B294" t="str">
        <f>IF(Table1[[#This Row],[E]]&lt;&gt;"",1,"x")</f>
        <v>x</v>
      </c>
      <c r="C294" t="s">
        <v>48</v>
      </c>
      <c r="E294" t="s">
        <v>159</v>
      </c>
      <c r="F294">
        <v>15</v>
      </c>
      <c r="G294">
        <v>39.75</v>
      </c>
      <c r="H294">
        <f>MAX(Table1[[#This Row],[h]],Table1[[#This Row],[h8]],Table1[[#This Row],[h17]],Table1[[#This Row],[h26]])</f>
        <v>15</v>
      </c>
      <c r="I294">
        <f>MAX(Table1[[#This Row],[w]],Table1[[#This Row],[w9]],Table1[[#This Row],[w18]],Table1[[#This Row],[w27]])</f>
        <v>39.75</v>
      </c>
      <c r="J294" t="b">
        <f>AND(Table1[[#This Row],[address]]=Table1[[#This Row],[address7]],Table1[[#This Row],[address]]=Table1[[#This Row],[address16]],Table1[[#This Row],[address]]=Table1[[#This Row],[address25]])</f>
        <v>1</v>
      </c>
      <c r="M294" t="s">
        <v>49</v>
      </c>
      <c r="O294" t="s">
        <v>159</v>
      </c>
      <c r="P294">
        <v>15</v>
      </c>
      <c r="Q294">
        <v>39.75</v>
      </c>
      <c r="W294" t="s">
        <v>50</v>
      </c>
      <c r="Y294" t="s">
        <v>159</v>
      </c>
      <c r="Z294">
        <v>15</v>
      </c>
      <c r="AA294">
        <v>39.75</v>
      </c>
      <c r="AG294" t="s">
        <v>51</v>
      </c>
      <c r="AI294" t="s">
        <v>159</v>
      </c>
      <c r="AJ294">
        <v>15</v>
      </c>
      <c r="AK294">
        <v>39.75</v>
      </c>
    </row>
    <row r="295" spans="1:37" ht="15" customHeight="1">
      <c r="A295" t="str">
        <f>LEFT(Table1[[#This Row],[address]],3)&amp;(RIGHT(Table1[[#This Row],[address]],LEN(Table1[[#This Row],[address]])-3)+1)</f>
        <v>$A$23</v>
      </c>
      <c r="B295" t="str">
        <f>IF(Table1[[#This Row],[E]]&lt;&gt;"",1,"x")</f>
        <v>x</v>
      </c>
      <c r="C295" t="s">
        <v>48</v>
      </c>
      <c r="E295" t="s">
        <v>160</v>
      </c>
      <c r="F295">
        <v>15</v>
      </c>
      <c r="G295">
        <v>39.75</v>
      </c>
      <c r="H295">
        <f>MAX(Table1[[#This Row],[h]],Table1[[#This Row],[h8]],Table1[[#This Row],[h17]],Table1[[#This Row],[h26]])</f>
        <v>15</v>
      </c>
      <c r="I295">
        <f>MAX(Table1[[#This Row],[w]],Table1[[#This Row],[w9]],Table1[[#This Row],[w18]],Table1[[#This Row],[w27]])</f>
        <v>39.75</v>
      </c>
      <c r="J295" t="b">
        <f>AND(Table1[[#This Row],[address]]=Table1[[#This Row],[address7]],Table1[[#This Row],[address]]=Table1[[#This Row],[address16]],Table1[[#This Row],[address]]=Table1[[#This Row],[address25]])</f>
        <v>1</v>
      </c>
      <c r="M295" t="s">
        <v>49</v>
      </c>
      <c r="O295" t="s">
        <v>160</v>
      </c>
      <c r="P295">
        <v>15</v>
      </c>
      <c r="Q295">
        <v>39.75</v>
      </c>
      <c r="W295" t="s">
        <v>50</v>
      </c>
      <c r="Y295" t="s">
        <v>160</v>
      </c>
      <c r="Z295">
        <v>15</v>
      </c>
      <c r="AA295">
        <v>39.75</v>
      </c>
      <c r="AG295" t="s">
        <v>51</v>
      </c>
      <c r="AI295" t="s">
        <v>160</v>
      </c>
      <c r="AJ295">
        <v>15</v>
      </c>
      <c r="AK295">
        <v>39.75</v>
      </c>
    </row>
    <row r="296" spans="1:37" ht="15" customHeight="1">
      <c r="A296" t="str">
        <f>LEFT(Table1[[#This Row],[address]],3)&amp;(RIGHT(Table1[[#This Row],[address]],LEN(Table1[[#This Row],[address]])-3)+1)</f>
        <v>$A$24</v>
      </c>
      <c r="B296" t="str">
        <f>IF(Table1[[#This Row],[E]]&lt;&gt;"",1,"x")</f>
        <v>x</v>
      </c>
      <c r="C296" t="s">
        <v>48</v>
      </c>
      <c r="E296" t="s">
        <v>162</v>
      </c>
      <c r="F296">
        <v>15</v>
      </c>
      <c r="G296">
        <v>39.75</v>
      </c>
      <c r="H296">
        <f>MAX(Table1[[#This Row],[h]],Table1[[#This Row],[h8]],Table1[[#This Row],[h17]],Table1[[#This Row],[h26]])</f>
        <v>15</v>
      </c>
      <c r="I296">
        <f>MAX(Table1[[#This Row],[w]],Table1[[#This Row],[w9]],Table1[[#This Row],[w18]],Table1[[#This Row],[w27]])</f>
        <v>39.75</v>
      </c>
      <c r="J296" t="b">
        <f>AND(Table1[[#This Row],[address]]=Table1[[#This Row],[address7]],Table1[[#This Row],[address]]=Table1[[#This Row],[address16]],Table1[[#This Row],[address]]=Table1[[#This Row],[address25]])</f>
        <v>1</v>
      </c>
      <c r="M296" t="s">
        <v>49</v>
      </c>
      <c r="O296" t="s">
        <v>162</v>
      </c>
      <c r="P296">
        <v>15</v>
      </c>
      <c r="Q296">
        <v>39.75</v>
      </c>
      <c r="W296" t="s">
        <v>50</v>
      </c>
      <c r="Y296" t="s">
        <v>162</v>
      </c>
      <c r="Z296">
        <v>15</v>
      </c>
      <c r="AA296">
        <v>39.75</v>
      </c>
      <c r="AG296" t="s">
        <v>51</v>
      </c>
      <c r="AI296" t="s">
        <v>162</v>
      </c>
      <c r="AJ296">
        <v>15</v>
      </c>
      <c r="AK296">
        <v>39.75</v>
      </c>
    </row>
    <row r="297" spans="1:37" ht="15" customHeight="1">
      <c r="A297" t="str">
        <f>LEFT(Table1[[#This Row],[address]],3)&amp;(RIGHT(Table1[[#This Row],[address]],LEN(Table1[[#This Row],[address]])-3)+1)</f>
        <v>$A$25</v>
      </c>
      <c r="B297" t="str">
        <f>IF(Table1[[#This Row],[E]]&lt;&gt;"",1,"x")</f>
        <v>x</v>
      </c>
      <c r="C297" t="s">
        <v>48</v>
      </c>
      <c r="E297" t="s">
        <v>166</v>
      </c>
      <c r="F297">
        <v>15</v>
      </c>
      <c r="G297">
        <v>39.75</v>
      </c>
      <c r="H297">
        <f>MAX(Table1[[#This Row],[h]],Table1[[#This Row],[h8]],Table1[[#This Row],[h17]],Table1[[#This Row],[h26]])</f>
        <v>15</v>
      </c>
      <c r="I297">
        <f>MAX(Table1[[#This Row],[w]],Table1[[#This Row],[w9]],Table1[[#This Row],[w18]],Table1[[#This Row],[w27]])</f>
        <v>39.75</v>
      </c>
      <c r="J297" t="b">
        <f>AND(Table1[[#This Row],[address]]=Table1[[#This Row],[address7]],Table1[[#This Row],[address]]=Table1[[#This Row],[address16]],Table1[[#This Row],[address]]=Table1[[#This Row],[address25]])</f>
        <v>1</v>
      </c>
      <c r="M297" t="s">
        <v>49</v>
      </c>
      <c r="O297" t="s">
        <v>166</v>
      </c>
      <c r="P297">
        <v>15</v>
      </c>
      <c r="Q297">
        <v>39.75</v>
      </c>
      <c r="W297" t="s">
        <v>50</v>
      </c>
      <c r="Y297" t="s">
        <v>166</v>
      </c>
      <c r="Z297">
        <v>15</v>
      </c>
      <c r="AA297">
        <v>39.75</v>
      </c>
      <c r="AG297" t="s">
        <v>51</v>
      </c>
      <c r="AI297" t="s">
        <v>166</v>
      </c>
      <c r="AJ297">
        <v>15</v>
      </c>
      <c r="AK297">
        <v>39.75</v>
      </c>
    </row>
    <row r="298" spans="1:37" ht="15" customHeight="1">
      <c r="A298" t="str">
        <f>LEFT(Table1[[#This Row],[address]],3)&amp;(RIGHT(Table1[[#This Row],[address]],LEN(Table1[[#This Row],[address]])-3)+1)</f>
        <v>$A$26</v>
      </c>
      <c r="B298" t="str">
        <f>IF(Table1[[#This Row],[E]]&lt;&gt;"",1,"x")</f>
        <v>x</v>
      </c>
      <c r="C298" t="s">
        <v>48</v>
      </c>
      <c r="E298" t="s">
        <v>168</v>
      </c>
      <c r="F298">
        <v>15</v>
      </c>
      <c r="G298">
        <v>39.75</v>
      </c>
      <c r="H298">
        <f>MAX(Table1[[#This Row],[h]],Table1[[#This Row],[h8]],Table1[[#This Row],[h17]],Table1[[#This Row],[h26]])</f>
        <v>15</v>
      </c>
      <c r="I298">
        <f>MAX(Table1[[#This Row],[w]],Table1[[#This Row],[w9]],Table1[[#This Row],[w18]],Table1[[#This Row],[w27]])</f>
        <v>39.75</v>
      </c>
      <c r="J298" t="b">
        <f>AND(Table1[[#This Row],[address]]=Table1[[#This Row],[address7]],Table1[[#This Row],[address]]=Table1[[#This Row],[address16]],Table1[[#This Row],[address]]=Table1[[#This Row],[address25]])</f>
        <v>1</v>
      </c>
      <c r="M298" t="s">
        <v>49</v>
      </c>
      <c r="O298" t="s">
        <v>168</v>
      </c>
      <c r="P298">
        <v>15</v>
      </c>
      <c r="Q298">
        <v>39.75</v>
      </c>
      <c r="W298" t="s">
        <v>50</v>
      </c>
      <c r="Y298" t="s">
        <v>168</v>
      </c>
      <c r="Z298">
        <v>15</v>
      </c>
      <c r="AA298">
        <v>39.75</v>
      </c>
      <c r="AG298" t="s">
        <v>51</v>
      </c>
      <c r="AI298" t="s">
        <v>168</v>
      </c>
      <c r="AJ298">
        <v>15</v>
      </c>
      <c r="AK298">
        <v>39.75</v>
      </c>
    </row>
    <row r="299" spans="1:37" ht="15" customHeight="1">
      <c r="A299" t="str">
        <f>LEFT(Table1[[#This Row],[address]],3)&amp;(RIGHT(Table1[[#This Row],[address]],LEN(Table1[[#This Row],[address]])-3)+1)</f>
        <v>$A$27</v>
      </c>
      <c r="B299" t="str">
        <f>IF(Table1[[#This Row],[E]]&lt;&gt;"",1,"x")</f>
        <v>x</v>
      </c>
      <c r="C299" t="s">
        <v>48</v>
      </c>
      <c r="E299" t="s">
        <v>173</v>
      </c>
      <c r="F299">
        <v>15</v>
      </c>
      <c r="G299">
        <v>39.75</v>
      </c>
      <c r="H299">
        <f>MAX(Table1[[#This Row],[h]],Table1[[#This Row],[h8]],Table1[[#This Row],[h17]],Table1[[#This Row],[h26]])</f>
        <v>15</v>
      </c>
      <c r="I299">
        <f>MAX(Table1[[#This Row],[w]],Table1[[#This Row],[w9]],Table1[[#This Row],[w18]],Table1[[#This Row],[w27]])</f>
        <v>39.75</v>
      </c>
      <c r="J299" t="b">
        <f>AND(Table1[[#This Row],[address]]=Table1[[#This Row],[address7]],Table1[[#This Row],[address]]=Table1[[#This Row],[address16]],Table1[[#This Row],[address]]=Table1[[#This Row],[address25]])</f>
        <v>1</v>
      </c>
      <c r="M299" t="s">
        <v>49</v>
      </c>
      <c r="O299" t="s">
        <v>173</v>
      </c>
      <c r="P299">
        <v>15</v>
      </c>
      <c r="Q299">
        <v>39.75</v>
      </c>
      <c r="W299" t="s">
        <v>50</v>
      </c>
      <c r="Y299" t="s">
        <v>173</v>
      </c>
      <c r="Z299">
        <v>15</v>
      </c>
      <c r="AA299">
        <v>39.75</v>
      </c>
      <c r="AG299" t="s">
        <v>51</v>
      </c>
      <c r="AI299" t="s">
        <v>173</v>
      </c>
      <c r="AJ299">
        <v>15</v>
      </c>
      <c r="AK299">
        <v>39.75</v>
      </c>
    </row>
    <row r="300" spans="1:37" ht="15" customHeight="1">
      <c r="A300" t="str">
        <f>LEFT(Table1[[#This Row],[address]],3)&amp;(RIGHT(Table1[[#This Row],[address]],LEN(Table1[[#This Row],[address]])-3)+1)</f>
        <v>$A$28</v>
      </c>
      <c r="B300" t="str">
        <f>IF(Table1[[#This Row],[E]]&lt;&gt;"",1,"x")</f>
        <v>x</v>
      </c>
      <c r="C300" t="s">
        <v>48</v>
      </c>
      <c r="D300" s="4"/>
      <c r="E300" t="s">
        <v>178</v>
      </c>
      <c r="F300">
        <v>15</v>
      </c>
      <c r="G300">
        <v>39.75</v>
      </c>
      <c r="H300">
        <f>MAX(Table1[[#This Row],[h]],Table1[[#This Row],[h8]],Table1[[#This Row],[h17]],Table1[[#This Row],[h26]])</f>
        <v>15</v>
      </c>
      <c r="I300">
        <f>MAX(Table1[[#This Row],[w]],Table1[[#This Row],[w9]],Table1[[#This Row],[w18]],Table1[[#This Row],[w27]])</f>
        <v>39.75</v>
      </c>
      <c r="J300" t="b">
        <f>AND(Table1[[#This Row],[address]]=Table1[[#This Row],[address7]],Table1[[#This Row],[address]]=Table1[[#This Row],[address16]],Table1[[#This Row],[address]]=Table1[[#This Row],[address25]])</f>
        <v>1</v>
      </c>
      <c r="M300" t="s">
        <v>49</v>
      </c>
      <c r="N300" s="4"/>
      <c r="O300" t="s">
        <v>178</v>
      </c>
      <c r="P300">
        <v>15</v>
      </c>
      <c r="Q300">
        <v>39.75</v>
      </c>
      <c r="W300" t="s">
        <v>50</v>
      </c>
      <c r="X300" s="4"/>
      <c r="Y300" t="s">
        <v>178</v>
      </c>
      <c r="Z300">
        <v>15</v>
      </c>
      <c r="AA300">
        <v>39.75</v>
      </c>
      <c r="AG300" t="s">
        <v>51</v>
      </c>
      <c r="AH300" s="4"/>
      <c r="AI300" t="s">
        <v>178</v>
      </c>
      <c r="AJ300">
        <v>15</v>
      </c>
      <c r="AK300">
        <v>39.75</v>
      </c>
    </row>
    <row r="301" spans="1:37" ht="15" customHeight="1">
      <c r="A301" t="str">
        <f>LEFT(Table1[[#This Row],[address]],3)&amp;(RIGHT(Table1[[#This Row],[address]],LEN(Table1[[#This Row],[address]])-3)+1)</f>
        <v>$A$29</v>
      </c>
      <c r="B301" t="str">
        <f>IF(Table1[[#This Row],[E]]&lt;&gt;"",1,"x")</f>
        <v>x</v>
      </c>
      <c r="C301" t="s">
        <v>48</v>
      </c>
      <c r="E301" t="s">
        <v>183</v>
      </c>
      <c r="F301">
        <v>15</v>
      </c>
      <c r="G301">
        <v>39.75</v>
      </c>
      <c r="H301">
        <f>MAX(Table1[[#This Row],[h]],Table1[[#This Row],[h8]],Table1[[#This Row],[h17]],Table1[[#This Row],[h26]])</f>
        <v>15</v>
      </c>
      <c r="I301">
        <f>MAX(Table1[[#This Row],[w]],Table1[[#This Row],[w9]],Table1[[#This Row],[w18]],Table1[[#This Row],[w27]])</f>
        <v>39.75</v>
      </c>
      <c r="J301" t="b">
        <f>AND(Table1[[#This Row],[address]]=Table1[[#This Row],[address7]],Table1[[#This Row],[address]]=Table1[[#This Row],[address16]],Table1[[#This Row],[address]]=Table1[[#This Row],[address25]])</f>
        <v>1</v>
      </c>
      <c r="M301" t="s">
        <v>49</v>
      </c>
      <c r="O301" t="s">
        <v>183</v>
      </c>
      <c r="P301">
        <v>15</v>
      </c>
      <c r="Q301">
        <v>39.75</v>
      </c>
      <c r="W301" t="s">
        <v>50</v>
      </c>
      <c r="Y301" t="s">
        <v>183</v>
      </c>
      <c r="Z301">
        <v>15</v>
      </c>
      <c r="AA301">
        <v>39.75</v>
      </c>
      <c r="AG301" t="s">
        <v>51</v>
      </c>
      <c r="AI301" t="s">
        <v>183</v>
      </c>
      <c r="AJ301">
        <v>15</v>
      </c>
      <c r="AK301">
        <v>39.75</v>
      </c>
    </row>
    <row r="302" spans="1:37" ht="15" customHeight="1">
      <c r="A302" t="str">
        <f>LEFT(Table1[[#This Row],[address]],3)&amp;(RIGHT(Table1[[#This Row],[address]],LEN(Table1[[#This Row],[address]])-3)+1)</f>
        <v>$A$30</v>
      </c>
      <c r="B302" t="str">
        <f>IF(Table1[[#This Row],[E]]&lt;&gt;"",1,"x")</f>
        <v>x</v>
      </c>
      <c r="C302" t="s">
        <v>48</v>
      </c>
      <c r="D302" s="4"/>
      <c r="E302" t="s">
        <v>188</v>
      </c>
      <c r="F302">
        <v>15</v>
      </c>
      <c r="G302">
        <v>39.75</v>
      </c>
      <c r="H302">
        <f>MAX(Table1[[#This Row],[h]],Table1[[#This Row],[h8]],Table1[[#This Row],[h17]],Table1[[#This Row],[h26]])</f>
        <v>15</v>
      </c>
      <c r="I302">
        <f>MAX(Table1[[#This Row],[w]],Table1[[#This Row],[w9]],Table1[[#This Row],[w18]],Table1[[#This Row],[w27]])</f>
        <v>39.75</v>
      </c>
      <c r="J302" t="b">
        <f>AND(Table1[[#This Row],[address]]=Table1[[#This Row],[address7]],Table1[[#This Row],[address]]=Table1[[#This Row],[address16]],Table1[[#This Row],[address]]=Table1[[#This Row],[address25]])</f>
        <v>1</v>
      </c>
      <c r="M302" t="s">
        <v>49</v>
      </c>
      <c r="N302" s="4"/>
      <c r="O302" t="s">
        <v>188</v>
      </c>
      <c r="P302">
        <v>15</v>
      </c>
      <c r="Q302">
        <v>39.75</v>
      </c>
      <c r="W302" t="s">
        <v>50</v>
      </c>
      <c r="X302" s="4"/>
      <c r="Y302" t="s">
        <v>188</v>
      </c>
      <c r="Z302">
        <v>15</v>
      </c>
      <c r="AA302">
        <v>39.75</v>
      </c>
      <c r="AG302" t="s">
        <v>51</v>
      </c>
      <c r="AH302" s="4"/>
      <c r="AI302" t="s">
        <v>188</v>
      </c>
      <c r="AJ302">
        <v>15</v>
      </c>
      <c r="AK302">
        <v>39.75</v>
      </c>
    </row>
    <row r="303" spans="1:37" ht="15" customHeight="1">
      <c r="A303" t="str">
        <f>LEFT(Table1[[#This Row],[address]],3)&amp;(RIGHT(Table1[[#This Row],[address]],LEN(Table1[[#This Row],[address]])-3)+1)</f>
        <v>$A$31</v>
      </c>
      <c r="B303" t="str">
        <f>IF(Table1[[#This Row],[E]]&lt;&gt;"",1,"x")</f>
        <v>x</v>
      </c>
      <c r="C303" t="s">
        <v>48</v>
      </c>
      <c r="D303" s="4"/>
      <c r="E303" t="s">
        <v>193</v>
      </c>
      <c r="F303">
        <v>15</v>
      </c>
      <c r="G303">
        <v>39.75</v>
      </c>
      <c r="H303">
        <f>MAX(Table1[[#This Row],[h]],Table1[[#This Row],[h8]],Table1[[#This Row],[h17]],Table1[[#This Row],[h26]])</f>
        <v>15</v>
      </c>
      <c r="I303">
        <f>MAX(Table1[[#This Row],[w]],Table1[[#This Row],[w9]],Table1[[#This Row],[w18]],Table1[[#This Row],[w27]])</f>
        <v>39.75</v>
      </c>
      <c r="J303" t="b">
        <f>AND(Table1[[#This Row],[address]]=Table1[[#This Row],[address7]],Table1[[#This Row],[address]]=Table1[[#This Row],[address16]],Table1[[#This Row],[address]]=Table1[[#This Row],[address25]])</f>
        <v>1</v>
      </c>
      <c r="M303" t="s">
        <v>49</v>
      </c>
      <c r="N303" s="4"/>
      <c r="O303" t="s">
        <v>193</v>
      </c>
      <c r="P303">
        <v>15</v>
      </c>
      <c r="Q303">
        <v>39.75</v>
      </c>
      <c r="W303" t="s">
        <v>50</v>
      </c>
      <c r="X303" s="4"/>
      <c r="Y303" t="s">
        <v>193</v>
      </c>
      <c r="Z303">
        <v>15</v>
      </c>
      <c r="AA303">
        <v>39.75</v>
      </c>
      <c r="AG303" t="s">
        <v>51</v>
      </c>
      <c r="AH303" s="4"/>
      <c r="AI303" t="s">
        <v>193</v>
      </c>
      <c r="AJ303">
        <v>15</v>
      </c>
      <c r="AK303">
        <v>39.75</v>
      </c>
    </row>
    <row r="304" spans="1:37" ht="15" customHeight="1">
      <c r="A304" t="str">
        <f>LEFT(Table1[[#This Row],[address]],3)&amp;(RIGHT(Table1[[#This Row],[address]],LEN(Table1[[#This Row],[address]])-3)+1)</f>
        <v>$B$2</v>
      </c>
      <c r="B304" t="str">
        <f>IF(Table1[[#This Row],[E]]&lt;&gt;"",1,"x")</f>
        <v>x</v>
      </c>
      <c r="C304" t="s">
        <v>48</v>
      </c>
      <c r="E304" t="s">
        <v>199</v>
      </c>
      <c r="F304">
        <v>30</v>
      </c>
      <c r="G304">
        <v>552</v>
      </c>
      <c r="H304">
        <f>MAX(Table1[[#This Row],[h]],Table1[[#This Row],[h8]],Table1[[#This Row],[h17]],Table1[[#This Row],[h26]])</f>
        <v>30</v>
      </c>
      <c r="I304">
        <f>MAX(Table1[[#This Row],[w]],Table1[[#This Row],[w9]],Table1[[#This Row],[w18]],Table1[[#This Row],[w27]])</f>
        <v>552</v>
      </c>
      <c r="J304" t="b">
        <f>AND(Table1[[#This Row],[address]]=Table1[[#This Row],[address7]],Table1[[#This Row],[address]]=Table1[[#This Row],[address16]],Table1[[#This Row],[address]]=Table1[[#This Row],[address25]])</f>
        <v>1</v>
      </c>
      <c r="M304" t="s">
        <v>49</v>
      </c>
      <c r="O304" t="s">
        <v>199</v>
      </c>
      <c r="P304">
        <v>30</v>
      </c>
      <c r="Q304">
        <v>552</v>
      </c>
      <c r="W304" t="s">
        <v>50</v>
      </c>
      <c r="X304" s="4"/>
      <c r="Y304" t="s">
        <v>199</v>
      </c>
      <c r="Z304">
        <v>30</v>
      </c>
      <c r="AA304">
        <v>552</v>
      </c>
      <c r="AG304" t="s">
        <v>51</v>
      </c>
      <c r="AH304" s="4"/>
      <c r="AI304" t="s">
        <v>199</v>
      </c>
      <c r="AJ304">
        <v>30</v>
      </c>
      <c r="AK304">
        <v>552</v>
      </c>
    </row>
    <row r="305" spans="1:37" ht="15" customHeight="1">
      <c r="A305" t="str">
        <f>LEFT(Table1[[#This Row],[address]],3)&amp;(RIGHT(Table1[[#This Row],[address]],LEN(Table1[[#This Row],[address]])-3)+1)</f>
        <v>$B$3</v>
      </c>
      <c r="B305" t="str">
        <f>IF(Table1[[#This Row],[E]]&lt;&gt;"",1,"x")</f>
        <v>x</v>
      </c>
      <c r="C305" t="s">
        <v>48</v>
      </c>
      <c r="D305" s="4"/>
      <c r="E305" t="s">
        <v>198</v>
      </c>
      <c r="F305">
        <v>15.75</v>
      </c>
      <c r="G305">
        <v>552</v>
      </c>
      <c r="H305">
        <f>MAX(Table1[[#This Row],[h]],Table1[[#This Row],[h8]],Table1[[#This Row],[h17]],Table1[[#This Row],[h26]])</f>
        <v>15.75</v>
      </c>
      <c r="I305">
        <f>MAX(Table1[[#This Row],[w]],Table1[[#This Row],[w9]],Table1[[#This Row],[w18]],Table1[[#This Row],[w27]])</f>
        <v>552</v>
      </c>
      <c r="J305" t="b">
        <f>AND(Table1[[#This Row],[address]]=Table1[[#This Row],[address7]],Table1[[#This Row],[address]]=Table1[[#This Row],[address16]],Table1[[#This Row],[address]]=Table1[[#This Row],[address25]])</f>
        <v>1</v>
      </c>
      <c r="M305" t="s">
        <v>49</v>
      </c>
      <c r="N305" s="4"/>
      <c r="O305" t="s">
        <v>198</v>
      </c>
      <c r="P305">
        <v>15.75</v>
      </c>
      <c r="Q305">
        <v>552</v>
      </c>
      <c r="W305" t="s">
        <v>50</v>
      </c>
      <c r="X305" s="4"/>
      <c r="Y305" t="s">
        <v>198</v>
      </c>
      <c r="Z305">
        <v>15.75</v>
      </c>
      <c r="AA305">
        <v>552</v>
      </c>
      <c r="AG305" t="s">
        <v>51</v>
      </c>
      <c r="AH305" s="4"/>
      <c r="AI305" t="s">
        <v>198</v>
      </c>
      <c r="AJ305">
        <v>15.75</v>
      </c>
      <c r="AK305">
        <v>552</v>
      </c>
    </row>
    <row r="306" spans="1:37" ht="15" customHeight="1">
      <c r="A306" t="str">
        <f>LEFT(Table1[[#This Row],[address]],3)&amp;(RIGHT(Table1[[#This Row],[address]],LEN(Table1[[#This Row],[address]])-3)+1)</f>
        <v>$B$4</v>
      </c>
      <c r="B306" t="str">
        <f>IF(Table1[[#This Row],[E]]&lt;&gt;"",1,"x")</f>
        <v>x</v>
      </c>
      <c r="C306" t="s">
        <v>48</v>
      </c>
      <c r="D306" s="4"/>
      <c r="E306" t="s">
        <v>200</v>
      </c>
      <c r="F306">
        <v>99</v>
      </c>
      <c r="G306">
        <v>552</v>
      </c>
      <c r="H306">
        <f>MAX(Table1[[#This Row],[h]],Table1[[#This Row],[h8]],Table1[[#This Row],[h17]],Table1[[#This Row],[h26]])</f>
        <v>99</v>
      </c>
      <c r="I306">
        <f>MAX(Table1[[#This Row],[w]],Table1[[#This Row],[w9]],Table1[[#This Row],[w18]],Table1[[#This Row],[w27]])</f>
        <v>552</v>
      </c>
      <c r="J306" t="b">
        <f>AND(Table1[[#This Row],[address]]=Table1[[#This Row],[address7]],Table1[[#This Row],[address]]=Table1[[#This Row],[address16]],Table1[[#This Row],[address]]=Table1[[#This Row],[address25]])</f>
        <v>1</v>
      </c>
      <c r="M306" t="s">
        <v>49</v>
      </c>
      <c r="N306" s="4"/>
      <c r="O306" t="s">
        <v>200</v>
      </c>
      <c r="P306">
        <v>99</v>
      </c>
      <c r="Q306">
        <v>552</v>
      </c>
      <c r="W306" t="s">
        <v>50</v>
      </c>
      <c r="X306" s="4"/>
      <c r="Y306" t="s">
        <v>200</v>
      </c>
      <c r="Z306">
        <v>99</v>
      </c>
      <c r="AA306">
        <v>552</v>
      </c>
      <c r="AG306" t="s">
        <v>51</v>
      </c>
      <c r="AH306" s="4"/>
      <c r="AI306" t="s">
        <v>200</v>
      </c>
      <c r="AJ306">
        <v>99</v>
      </c>
      <c r="AK306">
        <v>552</v>
      </c>
    </row>
    <row r="307" spans="1:37" ht="15" customHeight="1">
      <c r="A307" t="str">
        <f>LEFT(Table1[[#This Row],[address]],3)&amp;(RIGHT(Table1[[#This Row],[address]],LEN(Table1[[#This Row],[address]])-3)+1)</f>
        <v>$B$5</v>
      </c>
      <c r="B307" t="str">
        <f>IF(Table1[[#This Row],[E]]&lt;&gt;"",1,"x")</f>
        <v>x</v>
      </c>
      <c r="C307" t="s">
        <v>48</v>
      </c>
      <c r="D307" s="4"/>
      <c r="E307" t="s">
        <v>201</v>
      </c>
      <c r="F307">
        <v>15.75</v>
      </c>
      <c r="G307">
        <v>552</v>
      </c>
      <c r="H307">
        <f>MAX(Table1[[#This Row],[h]],Table1[[#This Row],[h8]],Table1[[#This Row],[h17]],Table1[[#This Row],[h26]])</f>
        <v>15.75</v>
      </c>
      <c r="I307">
        <f>MAX(Table1[[#This Row],[w]],Table1[[#This Row],[w9]],Table1[[#This Row],[w18]],Table1[[#This Row],[w27]])</f>
        <v>552</v>
      </c>
      <c r="J307" t="b">
        <f>AND(Table1[[#This Row],[address]]=Table1[[#This Row],[address7]],Table1[[#This Row],[address]]=Table1[[#This Row],[address16]],Table1[[#This Row],[address]]=Table1[[#This Row],[address25]])</f>
        <v>1</v>
      </c>
      <c r="M307" t="s">
        <v>49</v>
      </c>
      <c r="N307" s="4"/>
      <c r="O307" t="s">
        <v>201</v>
      </c>
      <c r="P307">
        <v>15.75</v>
      </c>
      <c r="Q307">
        <v>552</v>
      </c>
      <c r="W307" t="s">
        <v>50</v>
      </c>
      <c r="X307" s="4"/>
      <c r="Y307" t="s">
        <v>201</v>
      </c>
      <c r="Z307">
        <v>15.75</v>
      </c>
      <c r="AA307">
        <v>552</v>
      </c>
      <c r="AG307" t="s">
        <v>51</v>
      </c>
      <c r="AH307" s="4"/>
      <c r="AI307" t="s">
        <v>201</v>
      </c>
      <c r="AJ307">
        <v>15.75</v>
      </c>
      <c r="AK307">
        <v>552</v>
      </c>
    </row>
    <row r="308" spans="1:37" ht="15" customHeight="1">
      <c r="A308" t="str">
        <f>LEFT(Table1[[#This Row],[address]],3)&amp;(RIGHT(Table1[[#This Row],[address]],LEN(Table1[[#This Row],[address]])-3)+1)</f>
        <v>$B$6</v>
      </c>
      <c r="B308">
        <f>IF(Table1[[#This Row],[E]]&lt;&gt;"",1,"x")</f>
        <v>1</v>
      </c>
      <c r="C308" t="s">
        <v>48</v>
      </c>
      <c r="D308" s="4" t="s">
        <v>418</v>
      </c>
      <c r="E308" t="s">
        <v>202</v>
      </c>
      <c r="F308">
        <v>35.25</v>
      </c>
      <c r="G308">
        <v>552</v>
      </c>
      <c r="H308">
        <f>MAX(Table1[[#This Row],[h]],Table1[[#This Row],[h8]],Table1[[#This Row],[h17]],Table1[[#This Row],[h26]])</f>
        <v>35.25</v>
      </c>
      <c r="I308">
        <f>MAX(Table1[[#This Row],[w]],Table1[[#This Row],[w9]],Table1[[#This Row],[w18]],Table1[[#This Row],[w27]])</f>
        <v>552</v>
      </c>
      <c r="J308" t="b">
        <f>AND(Table1[[#This Row],[address]]=Table1[[#This Row],[address7]],Table1[[#This Row],[address]]=Table1[[#This Row],[address16]],Table1[[#This Row],[address]]=Table1[[#This Row],[address25]])</f>
        <v>1</v>
      </c>
      <c r="M308" t="s">
        <v>49</v>
      </c>
      <c r="N308" s="4" t="s">
        <v>419</v>
      </c>
      <c r="O308" t="s">
        <v>202</v>
      </c>
      <c r="P308">
        <v>35.25</v>
      </c>
      <c r="Q308">
        <v>552</v>
      </c>
      <c r="W308" t="s">
        <v>50</v>
      </c>
      <c r="X308" s="4" t="s">
        <v>420</v>
      </c>
      <c r="Y308" t="s">
        <v>202</v>
      </c>
      <c r="Z308">
        <v>35.25</v>
      </c>
      <c r="AA308">
        <v>552</v>
      </c>
      <c r="AG308" t="s">
        <v>51</v>
      </c>
      <c r="AH308" s="4" t="s">
        <v>421</v>
      </c>
      <c r="AI308" t="s">
        <v>202</v>
      </c>
      <c r="AJ308">
        <v>35.25</v>
      </c>
      <c r="AK308">
        <v>552</v>
      </c>
    </row>
    <row r="309" spans="1:37" ht="15" customHeight="1">
      <c r="A309" t="str">
        <f>LEFT(Table1[[#This Row],[address]],3)&amp;(RIGHT(Table1[[#This Row],[address]],LEN(Table1[[#This Row],[address]])-3)+1)</f>
        <v>$B$7</v>
      </c>
      <c r="B309">
        <f>IF(Table1[[#This Row],[E]]&lt;&gt;"",1,"x")</f>
        <v>1</v>
      </c>
      <c r="C309" t="s">
        <v>48</v>
      </c>
      <c r="D309" s="4" t="s">
        <v>422</v>
      </c>
      <c r="E309" t="s">
        <v>203</v>
      </c>
      <c r="F309">
        <v>68.25</v>
      </c>
      <c r="G309">
        <v>552</v>
      </c>
      <c r="H309">
        <f>MAX(Table1[[#This Row],[h]],Table1[[#This Row],[h8]],Table1[[#This Row],[h17]],Table1[[#This Row],[h26]])</f>
        <v>68.25</v>
      </c>
      <c r="I309">
        <f>MAX(Table1[[#This Row],[w]],Table1[[#This Row],[w9]],Table1[[#This Row],[w18]],Table1[[#This Row],[w27]])</f>
        <v>552</v>
      </c>
      <c r="J309" t="b">
        <f>AND(Table1[[#This Row],[address]]=Table1[[#This Row],[address7]],Table1[[#This Row],[address]]=Table1[[#This Row],[address16]],Table1[[#This Row],[address]]=Table1[[#This Row],[address25]])</f>
        <v>1</v>
      </c>
      <c r="M309" t="s">
        <v>49</v>
      </c>
      <c r="N309" s="4" t="s">
        <v>423</v>
      </c>
      <c r="O309" t="s">
        <v>203</v>
      </c>
      <c r="P309">
        <v>68.25</v>
      </c>
      <c r="Q309">
        <v>552</v>
      </c>
      <c r="W309" t="s">
        <v>50</v>
      </c>
      <c r="X309" s="4" t="s">
        <v>424</v>
      </c>
      <c r="Y309" t="s">
        <v>203</v>
      </c>
      <c r="Z309">
        <v>68.25</v>
      </c>
      <c r="AA309">
        <v>552</v>
      </c>
      <c r="AG309" t="s">
        <v>51</v>
      </c>
      <c r="AH309" s="4" t="s">
        <v>425</v>
      </c>
      <c r="AI309" t="s">
        <v>203</v>
      </c>
      <c r="AJ309">
        <v>68.25</v>
      </c>
      <c r="AK309">
        <v>552</v>
      </c>
    </row>
    <row r="310" spans="1:37" ht="15" customHeight="1">
      <c r="A310" t="str">
        <f>LEFT(Table1[[#This Row],[address]],3)&amp;(RIGHT(Table1[[#This Row],[address]],LEN(Table1[[#This Row],[address]])-3)+1)</f>
        <v>$B$8</v>
      </c>
      <c r="B310">
        <f>IF(Table1[[#This Row],[E]]&lt;&gt;"",1,"x")</f>
        <v>1</v>
      </c>
      <c r="C310" t="s">
        <v>48</v>
      </c>
      <c r="D310" s="4" t="s">
        <v>426</v>
      </c>
      <c r="E310" t="s">
        <v>204</v>
      </c>
      <c r="F310">
        <v>105.75</v>
      </c>
      <c r="G310">
        <v>552</v>
      </c>
      <c r="H310">
        <f>MAX(Table1[[#This Row],[h]],Table1[[#This Row],[h8]],Table1[[#This Row],[h17]],Table1[[#This Row],[h26]])</f>
        <v>105.75</v>
      </c>
      <c r="I310">
        <f>MAX(Table1[[#This Row],[w]],Table1[[#This Row],[w9]],Table1[[#This Row],[w18]],Table1[[#This Row],[w27]])</f>
        <v>552</v>
      </c>
      <c r="J310" t="b">
        <f>AND(Table1[[#This Row],[address]]=Table1[[#This Row],[address7]],Table1[[#This Row],[address]]=Table1[[#This Row],[address16]],Table1[[#This Row],[address]]=Table1[[#This Row],[address25]])</f>
        <v>1</v>
      </c>
      <c r="M310" t="s">
        <v>49</v>
      </c>
      <c r="N310" s="4" t="s">
        <v>427</v>
      </c>
      <c r="O310" t="s">
        <v>204</v>
      </c>
      <c r="P310">
        <v>105</v>
      </c>
      <c r="Q310">
        <v>552</v>
      </c>
      <c r="W310" t="s">
        <v>50</v>
      </c>
      <c r="X310" s="4" t="s">
        <v>428</v>
      </c>
      <c r="Y310" t="s">
        <v>204</v>
      </c>
      <c r="Z310">
        <v>105</v>
      </c>
      <c r="AA310">
        <v>552</v>
      </c>
      <c r="AG310" t="s">
        <v>51</v>
      </c>
      <c r="AH310" s="4" t="s">
        <v>429</v>
      </c>
      <c r="AI310" t="s">
        <v>204</v>
      </c>
      <c r="AJ310">
        <v>105</v>
      </c>
      <c r="AK310">
        <v>552</v>
      </c>
    </row>
    <row r="311" spans="1:37" ht="15" customHeight="1">
      <c r="A311" t="str">
        <f>LEFT(Table1[[#This Row],[address]],3)&amp;(RIGHT(Table1[[#This Row],[address]],LEN(Table1[[#This Row],[address]])-3)+1)</f>
        <v>$B$9</v>
      </c>
      <c r="B311">
        <f>IF(Table1[[#This Row],[E]]&lt;&gt;"",1,"x")</f>
        <v>1</v>
      </c>
      <c r="C311" t="s">
        <v>48</v>
      </c>
      <c r="D311" s="4" t="s">
        <v>430</v>
      </c>
      <c r="E311" t="s">
        <v>205</v>
      </c>
      <c r="F311">
        <v>92.25</v>
      </c>
      <c r="G311">
        <v>552</v>
      </c>
      <c r="H311">
        <f>MAX(Table1[[#This Row],[h]],Table1[[#This Row],[h8]],Table1[[#This Row],[h17]],Table1[[#This Row],[h26]])</f>
        <v>92.25</v>
      </c>
      <c r="I311">
        <f>MAX(Table1[[#This Row],[w]],Table1[[#This Row],[w9]],Table1[[#This Row],[w18]],Table1[[#This Row],[w27]])</f>
        <v>552</v>
      </c>
      <c r="J311" t="b">
        <f>AND(Table1[[#This Row],[address]]=Table1[[#This Row],[address7]],Table1[[#This Row],[address]]=Table1[[#This Row],[address16]],Table1[[#This Row],[address]]=Table1[[#This Row],[address25]])</f>
        <v>1</v>
      </c>
      <c r="M311" t="s">
        <v>49</v>
      </c>
      <c r="N311" s="4" t="s">
        <v>431</v>
      </c>
      <c r="O311" t="s">
        <v>205</v>
      </c>
      <c r="P311">
        <v>92.25</v>
      </c>
      <c r="Q311">
        <v>552</v>
      </c>
      <c r="W311" t="s">
        <v>50</v>
      </c>
      <c r="X311" s="4" t="s">
        <v>432</v>
      </c>
      <c r="Y311" t="s">
        <v>205</v>
      </c>
      <c r="Z311">
        <v>92.25</v>
      </c>
      <c r="AA311">
        <v>552</v>
      </c>
      <c r="AG311" t="s">
        <v>51</v>
      </c>
      <c r="AH311" s="4" t="s">
        <v>433</v>
      </c>
      <c r="AI311" t="s">
        <v>205</v>
      </c>
      <c r="AJ311">
        <v>92.25</v>
      </c>
      <c r="AK311">
        <v>552</v>
      </c>
    </row>
    <row r="312" spans="1:37" ht="15" customHeight="1">
      <c r="A312" t="str">
        <f>LEFT(Table1[[#This Row],[address]],3)&amp;(RIGHT(Table1[[#This Row],[address]],LEN(Table1[[#This Row],[address]])-3)+1)</f>
        <v>$B$10</v>
      </c>
      <c r="B312" t="str">
        <f>IF(Table1[[#This Row],[E]]&lt;&gt;"",1,"x")</f>
        <v>x</v>
      </c>
      <c r="C312" t="s">
        <v>48</v>
      </c>
      <c r="D312" s="4"/>
      <c r="E312" t="s">
        <v>206</v>
      </c>
      <c r="F312">
        <v>15.75</v>
      </c>
      <c r="G312">
        <v>552</v>
      </c>
      <c r="H312">
        <f>MAX(Table1[[#This Row],[h]],Table1[[#This Row],[h8]],Table1[[#This Row],[h17]],Table1[[#This Row],[h26]])</f>
        <v>15.75</v>
      </c>
      <c r="I312">
        <f>MAX(Table1[[#This Row],[w]],Table1[[#This Row],[w9]],Table1[[#This Row],[w18]],Table1[[#This Row],[w27]])</f>
        <v>552</v>
      </c>
      <c r="J312" t="b">
        <f>AND(Table1[[#This Row],[address]]=Table1[[#This Row],[address7]],Table1[[#This Row],[address]]=Table1[[#This Row],[address16]],Table1[[#This Row],[address]]=Table1[[#This Row],[address25]])</f>
        <v>1</v>
      </c>
      <c r="M312" t="s">
        <v>49</v>
      </c>
      <c r="N312" s="4"/>
      <c r="O312" t="s">
        <v>206</v>
      </c>
      <c r="P312">
        <v>15.75</v>
      </c>
      <c r="Q312">
        <v>552</v>
      </c>
      <c r="W312" t="s">
        <v>50</v>
      </c>
      <c r="X312" s="4"/>
      <c r="Y312" t="s">
        <v>206</v>
      </c>
      <c r="Z312">
        <v>15.75</v>
      </c>
      <c r="AA312">
        <v>552</v>
      </c>
      <c r="AG312" t="s">
        <v>51</v>
      </c>
      <c r="AH312" s="4"/>
      <c r="AI312" t="s">
        <v>206</v>
      </c>
      <c r="AJ312">
        <v>15.75</v>
      </c>
      <c r="AK312">
        <v>552</v>
      </c>
    </row>
    <row r="313" spans="1:37" ht="15" customHeight="1">
      <c r="A313" t="str">
        <f>LEFT(Table1[[#This Row],[address]],3)&amp;(RIGHT(Table1[[#This Row],[address]],LEN(Table1[[#This Row],[address]])-3)+1)</f>
        <v>$B$11</v>
      </c>
      <c r="B313" t="str">
        <f>IF(Table1[[#This Row],[E]]&lt;&gt;"",1,"x")</f>
        <v>x</v>
      </c>
      <c r="C313" t="s">
        <v>48</v>
      </c>
      <c r="D313" s="4"/>
      <c r="E313" t="s">
        <v>207</v>
      </c>
      <c r="F313">
        <v>56.25</v>
      </c>
      <c r="G313">
        <v>552</v>
      </c>
      <c r="H313">
        <f>MAX(Table1[[#This Row],[h]],Table1[[#This Row],[h8]],Table1[[#This Row],[h17]],Table1[[#This Row],[h26]])</f>
        <v>56.25</v>
      </c>
      <c r="I313">
        <f>MAX(Table1[[#This Row],[w]],Table1[[#This Row],[w9]],Table1[[#This Row],[w18]],Table1[[#This Row],[w27]])</f>
        <v>552</v>
      </c>
      <c r="J313" t="b">
        <f>AND(Table1[[#This Row],[address]]=Table1[[#This Row],[address7]],Table1[[#This Row],[address]]=Table1[[#This Row],[address16]],Table1[[#This Row],[address]]=Table1[[#This Row],[address25]])</f>
        <v>1</v>
      </c>
      <c r="M313" t="s">
        <v>49</v>
      </c>
      <c r="N313" s="4"/>
      <c r="O313" t="s">
        <v>207</v>
      </c>
      <c r="P313">
        <v>56.25</v>
      </c>
      <c r="Q313">
        <v>552</v>
      </c>
      <c r="W313" t="s">
        <v>50</v>
      </c>
      <c r="X313" s="4"/>
      <c r="Y313" t="s">
        <v>207</v>
      </c>
      <c r="Z313">
        <v>56.25</v>
      </c>
      <c r="AA313">
        <v>552</v>
      </c>
      <c r="AG313" t="s">
        <v>51</v>
      </c>
      <c r="AH313" s="4"/>
      <c r="AI313" t="s">
        <v>207</v>
      </c>
      <c r="AJ313">
        <v>56.25</v>
      </c>
      <c r="AK313">
        <v>552</v>
      </c>
    </row>
    <row r="314" spans="1:37" ht="15" customHeight="1">
      <c r="A314" t="str">
        <f>LEFT(Table1[[#This Row],[address]],3)&amp;(RIGHT(Table1[[#This Row],[address]],LEN(Table1[[#This Row],[address]])-3)+1)</f>
        <v>$B$12</v>
      </c>
      <c r="B314" t="str">
        <f>IF(Table1[[#This Row],[E]]&lt;&gt;"",1,"x")</f>
        <v>x</v>
      </c>
      <c r="C314" t="s">
        <v>48</v>
      </c>
      <c r="D314" s="4"/>
      <c r="E314" t="s">
        <v>208</v>
      </c>
      <c r="F314">
        <v>26.25</v>
      </c>
      <c r="G314">
        <v>552</v>
      </c>
      <c r="H314">
        <f>MAX(Table1[[#This Row],[h]],Table1[[#This Row],[h8]],Table1[[#This Row],[h17]],Table1[[#This Row],[h26]])</f>
        <v>26.25</v>
      </c>
      <c r="I314">
        <f>MAX(Table1[[#This Row],[w]],Table1[[#This Row],[w9]],Table1[[#This Row],[w18]],Table1[[#This Row],[w27]])</f>
        <v>552</v>
      </c>
      <c r="J314" t="b">
        <f>AND(Table1[[#This Row],[address]]=Table1[[#This Row],[address7]],Table1[[#This Row],[address]]=Table1[[#This Row],[address16]],Table1[[#This Row],[address]]=Table1[[#This Row],[address25]])</f>
        <v>1</v>
      </c>
      <c r="M314" t="s">
        <v>49</v>
      </c>
      <c r="N314" s="4"/>
      <c r="O314" t="s">
        <v>208</v>
      </c>
      <c r="P314">
        <v>26.25</v>
      </c>
      <c r="Q314">
        <v>552</v>
      </c>
      <c r="W314" t="s">
        <v>50</v>
      </c>
      <c r="X314" s="4"/>
      <c r="Y314" t="s">
        <v>208</v>
      </c>
      <c r="Z314">
        <v>26.25</v>
      </c>
      <c r="AA314">
        <v>552</v>
      </c>
      <c r="AG314" t="s">
        <v>51</v>
      </c>
      <c r="AH314" s="4"/>
      <c r="AI314" t="s">
        <v>208</v>
      </c>
      <c r="AJ314">
        <v>26.25</v>
      </c>
      <c r="AK314">
        <v>552</v>
      </c>
    </row>
    <row r="315" spans="1:37" ht="15" customHeight="1">
      <c r="A315" t="str">
        <f>LEFT(Table1[[#This Row],[address]],3)&amp;(RIGHT(Table1[[#This Row],[address]],LEN(Table1[[#This Row],[address]])-3)+1)</f>
        <v>$B$13</v>
      </c>
      <c r="B315">
        <f>IF(Table1[[#This Row],[E]]&lt;&gt;"",1,"x")</f>
        <v>1</v>
      </c>
      <c r="C315" t="s">
        <v>48</v>
      </c>
      <c r="D315" s="4" t="s">
        <v>434</v>
      </c>
      <c r="E315" t="s">
        <v>209</v>
      </c>
      <c r="F315">
        <v>70.5</v>
      </c>
      <c r="G315">
        <v>552</v>
      </c>
      <c r="H315">
        <f>MAX(Table1[[#This Row],[h]],Table1[[#This Row],[h8]],Table1[[#This Row],[h17]],Table1[[#This Row],[h26]])</f>
        <v>70.5</v>
      </c>
      <c r="I315">
        <f>MAX(Table1[[#This Row],[w]],Table1[[#This Row],[w9]],Table1[[#This Row],[w18]],Table1[[#This Row],[w27]])</f>
        <v>552</v>
      </c>
      <c r="J315" t="b">
        <f>AND(Table1[[#This Row],[address]]=Table1[[#This Row],[address7]],Table1[[#This Row],[address]]=Table1[[#This Row],[address16]],Table1[[#This Row],[address]]=Table1[[#This Row],[address25]])</f>
        <v>1</v>
      </c>
      <c r="M315" t="s">
        <v>49</v>
      </c>
      <c r="N315" s="4" t="s">
        <v>435</v>
      </c>
      <c r="O315" t="s">
        <v>209</v>
      </c>
      <c r="P315">
        <v>70.5</v>
      </c>
      <c r="Q315">
        <v>552</v>
      </c>
      <c r="W315" t="s">
        <v>50</v>
      </c>
      <c r="X315" s="4" t="s">
        <v>436</v>
      </c>
      <c r="Y315" t="s">
        <v>209</v>
      </c>
      <c r="Z315">
        <v>70.5</v>
      </c>
      <c r="AA315">
        <v>552</v>
      </c>
      <c r="AG315" t="s">
        <v>51</v>
      </c>
      <c r="AH315" s="4" t="s">
        <v>437</v>
      </c>
      <c r="AI315" t="s">
        <v>209</v>
      </c>
      <c r="AJ315">
        <v>70.5</v>
      </c>
      <c r="AK315">
        <v>552</v>
      </c>
    </row>
    <row r="316" spans="1:37" ht="15" customHeight="1">
      <c r="A316" t="str">
        <f>LEFT(Table1[[#This Row],[address]],3)&amp;(RIGHT(Table1[[#This Row],[address]],LEN(Table1[[#This Row],[address]])-3)+1)</f>
        <v>$B$14</v>
      </c>
      <c r="B316">
        <f>IF(Table1[[#This Row],[E]]&lt;&gt;"",1,"x")</f>
        <v>1</v>
      </c>
      <c r="C316" t="s">
        <v>48</v>
      </c>
      <c r="D316" s="4" t="s">
        <v>438</v>
      </c>
      <c r="E316" t="s">
        <v>210</v>
      </c>
      <c r="F316">
        <v>66</v>
      </c>
      <c r="G316">
        <v>552</v>
      </c>
      <c r="H316">
        <f>MAX(Table1[[#This Row],[h]],Table1[[#This Row],[h8]],Table1[[#This Row],[h17]],Table1[[#This Row],[h26]])</f>
        <v>66</v>
      </c>
      <c r="I316">
        <f>MAX(Table1[[#This Row],[w]],Table1[[#This Row],[w9]],Table1[[#This Row],[w18]],Table1[[#This Row],[w27]])</f>
        <v>552</v>
      </c>
      <c r="J316" t="b">
        <f>AND(Table1[[#This Row],[address]]=Table1[[#This Row],[address7]],Table1[[#This Row],[address]]=Table1[[#This Row],[address16]],Table1[[#This Row],[address]]=Table1[[#This Row],[address25]])</f>
        <v>1</v>
      </c>
      <c r="M316" t="s">
        <v>49</v>
      </c>
      <c r="N316" s="4" t="s">
        <v>439</v>
      </c>
      <c r="O316" t="s">
        <v>210</v>
      </c>
      <c r="P316">
        <v>66</v>
      </c>
      <c r="Q316">
        <v>552</v>
      </c>
      <c r="W316" t="s">
        <v>50</v>
      </c>
      <c r="X316" s="4" t="s">
        <v>440</v>
      </c>
      <c r="Y316" t="s">
        <v>210</v>
      </c>
      <c r="Z316">
        <v>66</v>
      </c>
      <c r="AA316">
        <v>552</v>
      </c>
      <c r="AG316" t="s">
        <v>51</v>
      </c>
      <c r="AH316" s="4" t="s">
        <v>441</v>
      </c>
      <c r="AI316" t="s">
        <v>210</v>
      </c>
      <c r="AJ316">
        <v>66</v>
      </c>
      <c r="AK316">
        <v>552</v>
      </c>
    </row>
    <row r="317" spans="1:37" ht="15" customHeight="1">
      <c r="A317" t="str">
        <f>LEFT(Table1[[#This Row],[address]],3)&amp;(RIGHT(Table1[[#This Row],[address]],LEN(Table1[[#This Row],[address]])-3)+1)</f>
        <v>$B$15</v>
      </c>
      <c r="B317">
        <f>IF(Table1[[#This Row],[E]]&lt;&gt;"",1,"x")</f>
        <v>1</v>
      </c>
      <c r="C317" t="s">
        <v>48</v>
      </c>
      <c r="D317" s="4" t="s">
        <v>442</v>
      </c>
      <c r="E317" t="s">
        <v>211</v>
      </c>
      <c r="F317">
        <v>64.5</v>
      </c>
      <c r="G317">
        <v>552</v>
      </c>
      <c r="H317">
        <f>MAX(Table1[[#This Row],[h]],Table1[[#This Row],[h8]],Table1[[#This Row],[h17]],Table1[[#This Row],[h26]])</f>
        <v>64.5</v>
      </c>
      <c r="I317">
        <f>MAX(Table1[[#This Row],[w]],Table1[[#This Row],[w9]],Table1[[#This Row],[w18]],Table1[[#This Row],[w27]])</f>
        <v>552</v>
      </c>
      <c r="J317" t="b">
        <f>AND(Table1[[#This Row],[address]]=Table1[[#This Row],[address7]],Table1[[#This Row],[address]]=Table1[[#This Row],[address16]],Table1[[#This Row],[address]]=Table1[[#This Row],[address25]])</f>
        <v>1</v>
      </c>
      <c r="M317" t="s">
        <v>49</v>
      </c>
      <c r="N317" s="4" t="s">
        <v>443</v>
      </c>
      <c r="O317" t="s">
        <v>211</v>
      </c>
      <c r="P317">
        <v>64.5</v>
      </c>
      <c r="Q317">
        <v>552</v>
      </c>
      <c r="W317" t="s">
        <v>50</v>
      </c>
      <c r="X317" s="4" t="s">
        <v>444</v>
      </c>
      <c r="Y317" t="s">
        <v>211</v>
      </c>
      <c r="Z317">
        <v>64.5</v>
      </c>
      <c r="AA317">
        <v>552</v>
      </c>
      <c r="AG317" t="s">
        <v>51</v>
      </c>
      <c r="AH317" s="4" t="s">
        <v>445</v>
      </c>
      <c r="AI317" t="s">
        <v>211</v>
      </c>
      <c r="AJ317">
        <v>64.5</v>
      </c>
      <c r="AK317">
        <v>552</v>
      </c>
    </row>
    <row r="318" spans="1:37" ht="15" customHeight="1">
      <c r="A318" t="str">
        <f>LEFT(Table1[[#This Row],[address]],3)&amp;(RIGHT(Table1[[#This Row],[address]],LEN(Table1[[#This Row],[address]])-3)+1)</f>
        <v>$B$16</v>
      </c>
      <c r="B318">
        <f>IF(Table1[[#This Row],[E]]&lt;&gt;"",1,"x")</f>
        <v>1</v>
      </c>
      <c r="C318" t="s">
        <v>48</v>
      </c>
      <c r="D318" s="4" t="s">
        <v>446</v>
      </c>
      <c r="E318" t="s">
        <v>212</v>
      </c>
      <c r="F318">
        <v>61.5</v>
      </c>
      <c r="G318">
        <v>552</v>
      </c>
      <c r="H318">
        <f>MAX(Table1[[#This Row],[h]],Table1[[#This Row],[h8]],Table1[[#This Row],[h17]],Table1[[#This Row],[h26]])</f>
        <v>61.5</v>
      </c>
      <c r="I318">
        <f>MAX(Table1[[#This Row],[w]],Table1[[#This Row],[w9]],Table1[[#This Row],[w18]],Table1[[#This Row],[w27]])</f>
        <v>552</v>
      </c>
      <c r="J318" t="b">
        <f>AND(Table1[[#This Row],[address]]=Table1[[#This Row],[address7]],Table1[[#This Row],[address]]=Table1[[#This Row],[address16]],Table1[[#This Row],[address]]=Table1[[#This Row],[address25]])</f>
        <v>1</v>
      </c>
      <c r="M318" t="s">
        <v>49</v>
      </c>
      <c r="N318" s="4" t="s">
        <v>447</v>
      </c>
      <c r="O318" t="s">
        <v>212</v>
      </c>
      <c r="P318">
        <v>61.5</v>
      </c>
      <c r="Q318">
        <v>552</v>
      </c>
      <c r="W318" t="s">
        <v>50</v>
      </c>
      <c r="X318" s="4" t="s">
        <v>448</v>
      </c>
      <c r="Y318" t="s">
        <v>212</v>
      </c>
      <c r="Z318">
        <v>61.5</v>
      </c>
      <c r="AA318">
        <v>552</v>
      </c>
      <c r="AG318" t="s">
        <v>51</v>
      </c>
      <c r="AH318" s="4" t="s">
        <v>449</v>
      </c>
      <c r="AI318" t="s">
        <v>212</v>
      </c>
      <c r="AJ318">
        <v>61.5</v>
      </c>
      <c r="AK318">
        <v>552</v>
      </c>
    </row>
    <row r="319" spans="1:37" ht="15" customHeight="1">
      <c r="A319" t="str">
        <f>LEFT(Table1[[#This Row],[address]],3)&amp;(RIGHT(Table1[[#This Row],[address]],LEN(Table1[[#This Row],[address]])-3)+1)</f>
        <v>$B$17</v>
      </c>
      <c r="B319" t="str">
        <f>IF(Table1[[#This Row],[E]]&lt;&gt;"",1,"x")</f>
        <v>x</v>
      </c>
      <c r="C319" t="s">
        <v>48</v>
      </c>
      <c r="E319" t="s">
        <v>213</v>
      </c>
      <c r="F319">
        <v>15.75</v>
      </c>
      <c r="G319">
        <v>552</v>
      </c>
      <c r="H319">
        <f>MAX(Table1[[#This Row],[h]],Table1[[#This Row],[h8]],Table1[[#This Row],[h17]],Table1[[#This Row],[h26]])</f>
        <v>15.75</v>
      </c>
      <c r="I319">
        <f>MAX(Table1[[#This Row],[w]],Table1[[#This Row],[w9]],Table1[[#This Row],[w18]],Table1[[#This Row],[w27]])</f>
        <v>552</v>
      </c>
      <c r="J319" t="b">
        <f>AND(Table1[[#This Row],[address]]=Table1[[#This Row],[address7]],Table1[[#This Row],[address]]=Table1[[#This Row],[address16]],Table1[[#This Row],[address]]=Table1[[#This Row],[address25]])</f>
        <v>1</v>
      </c>
      <c r="M319" t="s">
        <v>49</v>
      </c>
      <c r="O319" t="s">
        <v>213</v>
      </c>
      <c r="P319">
        <v>15.75</v>
      </c>
      <c r="Q319">
        <v>552</v>
      </c>
      <c r="W319" t="s">
        <v>50</v>
      </c>
      <c r="Y319" t="s">
        <v>213</v>
      </c>
      <c r="Z319">
        <v>15.75</v>
      </c>
      <c r="AA319">
        <v>552</v>
      </c>
      <c r="AG319" t="s">
        <v>51</v>
      </c>
      <c r="AI319" t="s">
        <v>213</v>
      </c>
      <c r="AJ319">
        <v>15.75</v>
      </c>
      <c r="AK319">
        <v>552</v>
      </c>
    </row>
    <row r="320" spans="1:37" ht="15" customHeight="1">
      <c r="A320" t="str">
        <f>LEFT(Table1[[#This Row],[address]],3)&amp;(RIGHT(Table1[[#This Row],[address]],LEN(Table1[[#This Row],[address]])-3)+1)</f>
        <v>$B$18</v>
      </c>
      <c r="B320" t="str">
        <f>IF(Table1[[#This Row],[E]]&lt;&gt;"",1,"x")</f>
        <v>x</v>
      </c>
      <c r="C320" t="s">
        <v>48</v>
      </c>
      <c r="E320" t="s">
        <v>215</v>
      </c>
      <c r="F320">
        <v>64.5</v>
      </c>
      <c r="G320">
        <v>552</v>
      </c>
      <c r="H320">
        <f>MAX(Table1[[#This Row],[h]],Table1[[#This Row],[h8]],Table1[[#This Row],[h17]],Table1[[#This Row],[h26]])</f>
        <v>64.5</v>
      </c>
      <c r="I320">
        <f>MAX(Table1[[#This Row],[w]],Table1[[#This Row],[w9]],Table1[[#This Row],[w18]],Table1[[#This Row],[w27]])</f>
        <v>552</v>
      </c>
      <c r="J320" t="b">
        <f>AND(Table1[[#This Row],[address]]=Table1[[#This Row],[address7]],Table1[[#This Row],[address]]=Table1[[#This Row],[address16]],Table1[[#This Row],[address]]=Table1[[#This Row],[address25]])</f>
        <v>1</v>
      </c>
      <c r="M320" t="s">
        <v>49</v>
      </c>
      <c r="O320" t="s">
        <v>215</v>
      </c>
      <c r="P320">
        <v>64.5</v>
      </c>
      <c r="Q320">
        <v>552</v>
      </c>
      <c r="W320" t="s">
        <v>50</v>
      </c>
      <c r="Y320" t="s">
        <v>215</v>
      </c>
      <c r="Z320">
        <v>64.5</v>
      </c>
      <c r="AA320">
        <v>552</v>
      </c>
      <c r="AG320" t="s">
        <v>51</v>
      </c>
      <c r="AI320" t="s">
        <v>215</v>
      </c>
      <c r="AJ320">
        <v>64.5</v>
      </c>
      <c r="AK320">
        <v>552</v>
      </c>
    </row>
    <row r="321" spans="1:37" ht="15" customHeight="1">
      <c r="A321" t="str">
        <f>LEFT(Table1[[#This Row],[address]],3)&amp;(RIGHT(Table1[[#This Row],[address]],LEN(Table1[[#This Row],[address]])-3)+1)</f>
        <v>$B$19</v>
      </c>
      <c r="B321" t="str">
        <f>IF(Table1[[#This Row],[E]]&lt;&gt;"",1,"x")</f>
        <v>x</v>
      </c>
      <c r="C321" t="s">
        <v>48</v>
      </c>
      <c r="D321" s="4"/>
      <c r="E321" t="s">
        <v>219</v>
      </c>
      <c r="F321">
        <v>15</v>
      </c>
      <c r="G321">
        <v>552</v>
      </c>
      <c r="H321">
        <f>MAX(Table1[[#This Row],[h]],Table1[[#This Row],[h8]],Table1[[#This Row],[h17]],Table1[[#This Row],[h26]])</f>
        <v>15</v>
      </c>
      <c r="I321">
        <f>MAX(Table1[[#This Row],[w]],Table1[[#This Row],[w9]],Table1[[#This Row],[w18]],Table1[[#This Row],[w27]])</f>
        <v>552</v>
      </c>
      <c r="J321" t="b">
        <f>AND(Table1[[#This Row],[address]]=Table1[[#This Row],[address7]],Table1[[#This Row],[address]]=Table1[[#This Row],[address16]],Table1[[#This Row],[address]]=Table1[[#This Row],[address25]])</f>
        <v>1</v>
      </c>
      <c r="M321" t="s">
        <v>49</v>
      </c>
      <c r="N321" s="4"/>
      <c r="O321" t="s">
        <v>219</v>
      </c>
      <c r="P321">
        <v>15</v>
      </c>
      <c r="Q321">
        <v>552</v>
      </c>
      <c r="W321" t="s">
        <v>50</v>
      </c>
      <c r="X321" s="4"/>
      <c r="Y321" t="s">
        <v>219</v>
      </c>
      <c r="Z321">
        <v>15</v>
      </c>
      <c r="AA321">
        <v>552</v>
      </c>
      <c r="AG321" t="s">
        <v>51</v>
      </c>
      <c r="AH321" s="4"/>
      <c r="AI321" t="s">
        <v>219</v>
      </c>
      <c r="AJ321">
        <v>15</v>
      </c>
      <c r="AK321">
        <v>552</v>
      </c>
    </row>
    <row r="322" spans="1:37" ht="15" customHeight="1">
      <c r="A322" t="str">
        <f>LEFT(Table1[[#This Row],[address]],3)&amp;(RIGHT(Table1[[#This Row],[address]],LEN(Table1[[#This Row],[address]])-3)+1)</f>
        <v>$B$20</v>
      </c>
      <c r="B322" t="str">
        <f>IF(Table1[[#This Row],[E]]&lt;&gt;"",1,"x")</f>
        <v>x</v>
      </c>
      <c r="C322" t="s">
        <v>48</v>
      </c>
      <c r="D322" s="4"/>
      <c r="E322" t="s">
        <v>224</v>
      </c>
      <c r="F322">
        <v>15</v>
      </c>
      <c r="G322">
        <v>552</v>
      </c>
      <c r="H322">
        <f>MAX(Table1[[#This Row],[h]],Table1[[#This Row],[h8]],Table1[[#This Row],[h17]],Table1[[#This Row],[h26]])</f>
        <v>15</v>
      </c>
      <c r="I322">
        <f>MAX(Table1[[#This Row],[w]],Table1[[#This Row],[w9]],Table1[[#This Row],[w18]],Table1[[#This Row],[w27]])</f>
        <v>552</v>
      </c>
      <c r="J322" t="b">
        <f>AND(Table1[[#This Row],[address]]=Table1[[#This Row],[address7]],Table1[[#This Row],[address]]=Table1[[#This Row],[address16]],Table1[[#This Row],[address]]=Table1[[#This Row],[address25]])</f>
        <v>1</v>
      </c>
      <c r="M322" t="s">
        <v>49</v>
      </c>
      <c r="N322" s="4"/>
      <c r="O322" t="s">
        <v>224</v>
      </c>
      <c r="P322">
        <v>15</v>
      </c>
      <c r="Q322">
        <v>552</v>
      </c>
      <c r="W322" t="s">
        <v>50</v>
      </c>
      <c r="X322" s="4"/>
      <c r="Y322" t="s">
        <v>224</v>
      </c>
      <c r="Z322">
        <v>15</v>
      </c>
      <c r="AA322">
        <v>552</v>
      </c>
      <c r="AG322" t="s">
        <v>51</v>
      </c>
      <c r="AH322" s="4"/>
      <c r="AI322" t="s">
        <v>224</v>
      </c>
      <c r="AJ322">
        <v>15</v>
      </c>
      <c r="AK322">
        <v>552</v>
      </c>
    </row>
    <row r="323" spans="1:37" ht="15" customHeight="1">
      <c r="A323" t="str">
        <f>LEFT(Table1[[#This Row],[address]],3)&amp;(RIGHT(Table1[[#This Row],[address]],LEN(Table1[[#This Row],[address]])-3)+1)</f>
        <v>$B$21</v>
      </c>
      <c r="B323" t="str">
        <f>IF(Table1[[#This Row],[E]]&lt;&gt;"",1,"x")</f>
        <v>x</v>
      </c>
      <c r="C323" t="s">
        <v>48</v>
      </c>
      <c r="D323" s="4"/>
      <c r="E323" t="s">
        <v>229</v>
      </c>
      <c r="F323">
        <v>15</v>
      </c>
      <c r="G323">
        <v>552</v>
      </c>
      <c r="H323">
        <f>MAX(Table1[[#This Row],[h]],Table1[[#This Row],[h8]],Table1[[#This Row],[h17]],Table1[[#This Row],[h26]])</f>
        <v>15</v>
      </c>
      <c r="I323">
        <f>MAX(Table1[[#This Row],[w]],Table1[[#This Row],[w9]],Table1[[#This Row],[w18]],Table1[[#This Row],[w27]])</f>
        <v>552</v>
      </c>
      <c r="J323" t="b">
        <f>AND(Table1[[#This Row],[address]]=Table1[[#This Row],[address7]],Table1[[#This Row],[address]]=Table1[[#This Row],[address16]],Table1[[#This Row],[address]]=Table1[[#This Row],[address25]])</f>
        <v>1</v>
      </c>
      <c r="M323" t="s">
        <v>49</v>
      </c>
      <c r="N323" s="4"/>
      <c r="O323" t="s">
        <v>229</v>
      </c>
      <c r="P323">
        <v>15</v>
      </c>
      <c r="Q323">
        <v>552</v>
      </c>
      <c r="W323" t="s">
        <v>50</v>
      </c>
      <c r="X323" s="4"/>
      <c r="Y323" t="s">
        <v>229</v>
      </c>
      <c r="Z323">
        <v>15</v>
      </c>
      <c r="AA323">
        <v>552</v>
      </c>
      <c r="AG323" t="s">
        <v>51</v>
      </c>
      <c r="AH323" s="4"/>
      <c r="AI323" t="s">
        <v>229</v>
      </c>
      <c r="AJ323">
        <v>15</v>
      </c>
      <c r="AK323">
        <v>552</v>
      </c>
    </row>
    <row r="324" spans="1:37" ht="15" customHeight="1">
      <c r="A324" t="str">
        <f>LEFT(Table1[[#This Row],[address]],3)&amp;(RIGHT(Table1[[#This Row],[address]],LEN(Table1[[#This Row],[address]])-3)+1)</f>
        <v>$B$22</v>
      </c>
      <c r="B324" t="str">
        <f>IF(Table1[[#This Row],[E]]&lt;&gt;"",1,"x")</f>
        <v>x</v>
      </c>
      <c r="C324" t="s">
        <v>48</v>
      </c>
      <c r="D324" s="4"/>
      <c r="E324" t="s">
        <v>234</v>
      </c>
      <c r="F324">
        <v>15</v>
      </c>
      <c r="G324">
        <v>552</v>
      </c>
      <c r="H324">
        <f>MAX(Table1[[#This Row],[h]],Table1[[#This Row],[h8]],Table1[[#This Row],[h17]],Table1[[#This Row],[h26]])</f>
        <v>15</v>
      </c>
      <c r="I324">
        <f>MAX(Table1[[#This Row],[w]],Table1[[#This Row],[w9]],Table1[[#This Row],[w18]],Table1[[#This Row],[w27]])</f>
        <v>552</v>
      </c>
      <c r="J324" t="b">
        <f>AND(Table1[[#This Row],[address]]=Table1[[#This Row],[address7]],Table1[[#This Row],[address]]=Table1[[#This Row],[address16]],Table1[[#This Row],[address]]=Table1[[#This Row],[address25]])</f>
        <v>1</v>
      </c>
      <c r="M324" t="s">
        <v>49</v>
      </c>
      <c r="N324" s="4"/>
      <c r="O324" t="s">
        <v>234</v>
      </c>
      <c r="P324">
        <v>15</v>
      </c>
      <c r="Q324">
        <v>552</v>
      </c>
      <c r="W324" t="s">
        <v>50</v>
      </c>
      <c r="X324" s="4"/>
      <c r="Y324" t="s">
        <v>234</v>
      </c>
      <c r="Z324">
        <v>15</v>
      </c>
      <c r="AA324">
        <v>552</v>
      </c>
      <c r="AG324" t="s">
        <v>51</v>
      </c>
      <c r="AH324" s="4"/>
      <c r="AI324" t="s">
        <v>234</v>
      </c>
      <c r="AJ324">
        <v>15</v>
      </c>
      <c r="AK324">
        <v>552</v>
      </c>
    </row>
    <row r="325" spans="1:37" ht="15" customHeight="1">
      <c r="A325" t="str">
        <f>LEFT(Table1[[#This Row],[address]],3)&amp;(RIGHT(Table1[[#This Row],[address]],LEN(Table1[[#This Row],[address]])-3)+1)</f>
        <v>$B$23</v>
      </c>
      <c r="B325" t="str">
        <f>IF(Table1[[#This Row],[E]]&lt;&gt;"",1,"x")</f>
        <v>x</v>
      </c>
      <c r="C325" t="s">
        <v>48</v>
      </c>
      <c r="E325" t="s">
        <v>238</v>
      </c>
      <c r="F325">
        <v>15</v>
      </c>
      <c r="G325">
        <v>552</v>
      </c>
      <c r="H325">
        <f>MAX(Table1[[#This Row],[h]],Table1[[#This Row],[h8]],Table1[[#This Row],[h17]],Table1[[#This Row],[h26]])</f>
        <v>15</v>
      </c>
      <c r="I325">
        <f>MAX(Table1[[#This Row],[w]],Table1[[#This Row],[w9]],Table1[[#This Row],[w18]],Table1[[#This Row],[w27]])</f>
        <v>552</v>
      </c>
      <c r="J325" t="b">
        <f>AND(Table1[[#This Row],[address]]=Table1[[#This Row],[address7]],Table1[[#This Row],[address]]=Table1[[#This Row],[address16]],Table1[[#This Row],[address]]=Table1[[#This Row],[address25]])</f>
        <v>1</v>
      </c>
      <c r="M325" t="s">
        <v>49</v>
      </c>
      <c r="O325" t="s">
        <v>238</v>
      </c>
      <c r="P325">
        <v>15</v>
      </c>
      <c r="Q325">
        <v>552</v>
      </c>
      <c r="W325" t="s">
        <v>50</v>
      </c>
      <c r="Y325" t="s">
        <v>238</v>
      </c>
      <c r="Z325">
        <v>15</v>
      </c>
      <c r="AA325">
        <v>552</v>
      </c>
      <c r="AG325" t="s">
        <v>51</v>
      </c>
      <c r="AI325" t="s">
        <v>238</v>
      </c>
      <c r="AJ325">
        <v>15</v>
      </c>
      <c r="AK325">
        <v>552</v>
      </c>
    </row>
    <row r="326" spans="1:37" ht="15" customHeight="1">
      <c r="A326" t="str">
        <f>LEFT(Table1[[#This Row],[address]],3)&amp;(RIGHT(Table1[[#This Row],[address]],LEN(Table1[[#This Row],[address]])-3)+1)</f>
        <v>$B$24</v>
      </c>
      <c r="B326" t="str">
        <f>IF(Table1[[#This Row],[E]]&lt;&gt;"",1,"x")</f>
        <v>x</v>
      </c>
      <c r="C326" t="s">
        <v>48</v>
      </c>
      <c r="E326" t="s">
        <v>239</v>
      </c>
      <c r="F326">
        <v>15</v>
      </c>
      <c r="G326">
        <v>552</v>
      </c>
      <c r="H326">
        <f>MAX(Table1[[#This Row],[h]],Table1[[#This Row],[h8]],Table1[[#This Row],[h17]],Table1[[#This Row],[h26]])</f>
        <v>15</v>
      </c>
      <c r="I326">
        <f>MAX(Table1[[#This Row],[w]],Table1[[#This Row],[w9]],Table1[[#This Row],[w18]],Table1[[#This Row],[w27]])</f>
        <v>552</v>
      </c>
      <c r="J326" t="b">
        <f>AND(Table1[[#This Row],[address]]=Table1[[#This Row],[address7]],Table1[[#This Row],[address]]=Table1[[#This Row],[address16]],Table1[[#This Row],[address]]=Table1[[#This Row],[address25]])</f>
        <v>1</v>
      </c>
      <c r="M326" t="s">
        <v>49</v>
      </c>
      <c r="O326" t="s">
        <v>239</v>
      </c>
      <c r="P326">
        <v>15</v>
      </c>
      <c r="Q326">
        <v>552</v>
      </c>
      <c r="W326" t="s">
        <v>50</v>
      </c>
      <c r="Y326" t="s">
        <v>239</v>
      </c>
      <c r="Z326">
        <v>15</v>
      </c>
      <c r="AA326">
        <v>552</v>
      </c>
      <c r="AG326" t="s">
        <v>51</v>
      </c>
      <c r="AI326" t="s">
        <v>239</v>
      </c>
      <c r="AJ326">
        <v>15</v>
      </c>
      <c r="AK326">
        <v>552</v>
      </c>
    </row>
    <row r="327" spans="1:37" ht="15" customHeight="1">
      <c r="A327" t="str">
        <f>LEFT(Table1[[#This Row],[address]],3)&amp;(RIGHT(Table1[[#This Row],[address]],LEN(Table1[[#This Row],[address]])-3)+1)</f>
        <v>$B$25</v>
      </c>
      <c r="B327" t="str">
        <f>IF(Table1[[#This Row],[E]]&lt;&gt;"",1,"x")</f>
        <v>x</v>
      </c>
      <c r="C327" t="s">
        <v>48</v>
      </c>
      <c r="E327" t="s">
        <v>240</v>
      </c>
      <c r="F327">
        <v>15</v>
      </c>
      <c r="G327">
        <v>552</v>
      </c>
      <c r="H327">
        <f>MAX(Table1[[#This Row],[h]],Table1[[#This Row],[h8]],Table1[[#This Row],[h17]],Table1[[#This Row],[h26]])</f>
        <v>15</v>
      </c>
      <c r="I327">
        <f>MAX(Table1[[#This Row],[w]],Table1[[#This Row],[w9]],Table1[[#This Row],[w18]],Table1[[#This Row],[w27]])</f>
        <v>552</v>
      </c>
      <c r="J327" t="b">
        <f>AND(Table1[[#This Row],[address]]=Table1[[#This Row],[address7]],Table1[[#This Row],[address]]=Table1[[#This Row],[address16]],Table1[[#This Row],[address]]=Table1[[#This Row],[address25]])</f>
        <v>1</v>
      </c>
      <c r="M327" t="s">
        <v>49</v>
      </c>
      <c r="O327" t="s">
        <v>240</v>
      </c>
      <c r="P327">
        <v>15</v>
      </c>
      <c r="Q327">
        <v>552</v>
      </c>
      <c r="W327" t="s">
        <v>50</v>
      </c>
      <c r="Y327" t="s">
        <v>240</v>
      </c>
      <c r="Z327">
        <v>15</v>
      </c>
      <c r="AA327">
        <v>552</v>
      </c>
      <c r="AG327" t="s">
        <v>51</v>
      </c>
      <c r="AI327" t="s">
        <v>240</v>
      </c>
      <c r="AJ327">
        <v>15</v>
      </c>
      <c r="AK327">
        <v>552</v>
      </c>
    </row>
    <row r="328" spans="1:37" ht="15" customHeight="1">
      <c r="A328" t="str">
        <f>LEFT(Table1[[#This Row],[address]],3)&amp;(RIGHT(Table1[[#This Row],[address]],LEN(Table1[[#This Row],[address]])-3)+1)</f>
        <v>$B$26</v>
      </c>
      <c r="B328" t="str">
        <f>IF(Table1[[#This Row],[E]]&lt;&gt;"",1,"x")</f>
        <v>x</v>
      </c>
      <c r="C328" t="s">
        <v>48</v>
      </c>
      <c r="D328" s="4"/>
      <c r="E328" t="s">
        <v>241</v>
      </c>
      <c r="F328">
        <v>15</v>
      </c>
      <c r="G328">
        <v>552</v>
      </c>
      <c r="H328">
        <f>MAX(Table1[[#This Row],[h]],Table1[[#This Row],[h8]],Table1[[#This Row],[h17]],Table1[[#This Row],[h26]])</f>
        <v>15</v>
      </c>
      <c r="I328">
        <f>MAX(Table1[[#This Row],[w]],Table1[[#This Row],[w9]],Table1[[#This Row],[w18]],Table1[[#This Row],[w27]])</f>
        <v>552</v>
      </c>
      <c r="J328" t="b">
        <f>AND(Table1[[#This Row],[address]]=Table1[[#This Row],[address7]],Table1[[#This Row],[address]]=Table1[[#This Row],[address16]],Table1[[#This Row],[address]]=Table1[[#This Row],[address25]])</f>
        <v>1</v>
      </c>
      <c r="M328" t="s">
        <v>49</v>
      </c>
      <c r="N328" s="4"/>
      <c r="O328" t="s">
        <v>241</v>
      </c>
      <c r="P328">
        <v>15</v>
      </c>
      <c r="Q328">
        <v>552</v>
      </c>
      <c r="W328" t="s">
        <v>50</v>
      </c>
      <c r="X328" s="4"/>
      <c r="Y328" t="s">
        <v>241</v>
      </c>
      <c r="Z328">
        <v>15</v>
      </c>
      <c r="AA328">
        <v>552</v>
      </c>
      <c r="AG328" t="s">
        <v>51</v>
      </c>
      <c r="AH328" s="4"/>
      <c r="AI328" t="s">
        <v>241</v>
      </c>
      <c r="AJ328">
        <v>15</v>
      </c>
      <c r="AK328">
        <v>552</v>
      </c>
    </row>
    <row r="329" spans="1:37" ht="15" customHeight="1">
      <c r="A329" t="str">
        <f>LEFT(Table1[[#This Row],[address]],3)&amp;(RIGHT(Table1[[#This Row],[address]],LEN(Table1[[#This Row],[address]])-3)+1)</f>
        <v>$B$27</v>
      </c>
      <c r="B329" t="str">
        <f>IF(Table1[[#This Row],[E]]&lt;&gt;"",1,"x")</f>
        <v>x</v>
      </c>
      <c r="C329" t="s">
        <v>48</v>
      </c>
      <c r="D329" s="4"/>
      <c r="E329" t="s">
        <v>242</v>
      </c>
      <c r="F329">
        <v>15</v>
      </c>
      <c r="G329">
        <v>552</v>
      </c>
      <c r="H329">
        <f>MAX(Table1[[#This Row],[h]],Table1[[#This Row],[h8]],Table1[[#This Row],[h17]],Table1[[#This Row],[h26]])</f>
        <v>15</v>
      </c>
      <c r="I329">
        <f>MAX(Table1[[#This Row],[w]],Table1[[#This Row],[w9]],Table1[[#This Row],[w18]],Table1[[#This Row],[w27]])</f>
        <v>552</v>
      </c>
      <c r="J329" t="b">
        <f>AND(Table1[[#This Row],[address]]=Table1[[#This Row],[address7]],Table1[[#This Row],[address]]=Table1[[#This Row],[address16]],Table1[[#This Row],[address]]=Table1[[#This Row],[address25]])</f>
        <v>1</v>
      </c>
      <c r="M329" t="s">
        <v>49</v>
      </c>
      <c r="N329" s="4"/>
      <c r="O329" t="s">
        <v>242</v>
      </c>
      <c r="P329">
        <v>15</v>
      </c>
      <c r="Q329">
        <v>552</v>
      </c>
      <c r="W329" t="s">
        <v>50</v>
      </c>
      <c r="X329" s="4"/>
      <c r="Y329" t="s">
        <v>242</v>
      </c>
      <c r="Z329">
        <v>15</v>
      </c>
      <c r="AA329">
        <v>552</v>
      </c>
      <c r="AG329" t="s">
        <v>51</v>
      </c>
      <c r="AH329" s="4"/>
      <c r="AI329" t="s">
        <v>242</v>
      </c>
      <c r="AJ329">
        <v>15</v>
      </c>
      <c r="AK329">
        <v>552</v>
      </c>
    </row>
    <row r="330" spans="1:37" ht="15" customHeight="1">
      <c r="A330" t="str">
        <f>LEFT(Table1[[#This Row],[address]],3)&amp;(RIGHT(Table1[[#This Row],[address]],LEN(Table1[[#This Row],[address]])-3)+1)</f>
        <v>$B$28</v>
      </c>
      <c r="B330" t="str">
        <f>IF(Table1[[#This Row],[E]]&lt;&gt;"",1,"x")</f>
        <v>x</v>
      </c>
      <c r="C330" t="s">
        <v>48</v>
      </c>
      <c r="D330" s="4"/>
      <c r="E330" t="s">
        <v>243</v>
      </c>
      <c r="F330">
        <v>15</v>
      </c>
      <c r="G330">
        <v>552</v>
      </c>
      <c r="H330">
        <f>MAX(Table1[[#This Row],[h]],Table1[[#This Row],[h8]],Table1[[#This Row],[h17]],Table1[[#This Row],[h26]])</f>
        <v>15</v>
      </c>
      <c r="I330">
        <f>MAX(Table1[[#This Row],[w]],Table1[[#This Row],[w9]],Table1[[#This Row],[w18]],Table1[[#This Row],[w27]])</f>
        <v>552</v>
      </c>
      <c r="J330" t="b">
        <f>AND(Table1[[#This Row],[address]]=Table1[[#This Row],[address7]],Table1[[#This Row],[address]]=Table1[[#This Row],[address16]],Table1[[#This Row],[address]]=Table1[[#This Row],[address25]])</f>
        <v>1</v>
      </c>
      <c r="M330" t="s">
        <v>49</v>
      </c>
      <c r="N330" s="4"/>
      <c r="O330" t="s">
        <v>243</v>
      </c>
      <c r="P330">
        <v>15</v>
      </c>
      <c r="Q330">
        <v>552</v>
      </c>
      <c r="W330" t="s">
        <v>50</v>
      </c>
      <c r="X330" s="4"/>
      <c r="Y330" t="s">
        <v>243</v>
      </c>
      <c r="Z330">
        <v>15</v>
      </c>
      <c r="AA330">
        <v>552</v>
      </c>
      <c r="AG330" t="s">
        <v>51</v>
      </c>
      <c r="AH330" s="4"/>
      <c r="AI330" t="s">
        <v>243</v>
      </c>
      <c r="AJ330">
        <v>15</v>
      </c>
      <c r="AK330">
        <v>552</v>
      </c>
    </row>
    <row r="331" spans="1:37" ht="15" customHeight="1">
      <c r="A331" t="str">
        <f>LEFT(Table1[[#This Row],[address]],3)&amp;(RIGHT(Table1[[#This Row],[address]],LEN(Table1[[#This Row],[address]])-3)+1)</f>
        <v>$B$29</v>
      </c>
      <c r="B331" t="str">
        <f>IF(Table1[[#This Row],[E]]&lt;&gt;"",1,"x")</f>
        <v>x</v>
      </c>
      <c r="C331" t="s">
        <v>48</v>
      </c>
      <c r="D331" s="4"/>
      <c r="E331" t="s">
        <v>244</v>
      </c>
      <c r="F331">
        <v>15</v>
      </c>
      <c r="G331">
        <v>552</v>
      </c>
      <c r="H331">
        <f>MAX(Table1[[#This Row],[h]],Table1[[#This Row],[h8]],Table1[[#This Row],[h17]],Table1[[#This Row],[h26]])</f>
        <v>15</v>
      </c>
      <c r="I331">
        <f>MAX(Table1[[#This Row],[w]],Table1[[#This Row],[w9]],Table1[[#This Row],[w18]],Table1[[#This Row],[w27]])</f>
        <v>552</v>
      </c>
      <c r="J331" t="b">
        <f>AND(Table1[[#This Row],[address]]=Table1[[#This Row],[address7]],Table1[[#This Row],[address]]=Table1[[#This Row],[address16]],Table1[[#This Row],[address]]=Table1[[#This Row],[address25]])</f>
        <v>1</v>
      </c>
      <c r="M331" t="s">
        <v>49</v>
      </c>
      <c r="N331" s="4"/>
      <c r="O331" t="s">
        <v>244</v>
      </c>
      <c r="P331">
        <v>15</v>
      </c>
      <c r="Q331">
        <v>552</v>
      </c>
      <c r="W331" t="s">
        <v>50</v>
      </c>
      <c r="X331" s="4"/>
      <c r="Y331" t="s">
        <v>244</v>
      </c>
      <c r="Z331">
        <v>15</v>
      </c>
      <c r="AA331">
        <v>552</v>
      </c>
      <c r="AG331" t="s">
        <v>51</v>
      </c>
      <c r="AH331" s="4"/>
      <c r="AI331" t="s">
        <v>244</v>
      </c>
      <c r="AJ331">
        <v>15</v>
      </c>
      <c r="AK331">
        <v>552</v>
      </c>
    </row>
    <row r="332" spans="1:37" ht="15" customHeight="1">
      <c r="A332" t="str">
        <f>LEFT(Table1[[#This Row],[address]],3)&amp;(RIGHT(Table1[[#This Row],[address]],LEN(Table1[[#This Row],[address]])-3)+1)</f>
        <v>$B$30</v>
      </c>
      <c r="B332" t="str">
        <f>IF(Table1[[#This Row],[E]]&lt;&gt;"",1,"x")</f>
        <v>x</v>
      </c>
      <c r="C332" t="s">
        <v>48</v>
      </c>
      <c r="E332" t="s">
        <v>245</v>
      </c>
      <c r="F332">
        <v>15</v>
      </c>
      <c r="G332">
        <v>552</v>
      </c>
      <c r="H332">
        <f>MAX(Table1[[#This Row],[h]],Table1[[#This Row],[h8]],Table1[[#This Row],[h17]],Table1[[#This Row],[h26]])</f>
        <v>15</v>
      </c>
      <c r="I332">
        <f>MAX(Table1[[#This Row],[w]],Table1[[#This Row],[w9]],Table1[[#This Row],[w18]],Table1[[#This Row],[w27]])</f>
        <v>552</v>
      </c>
      <c r="J332" t="b">
        <f>AND(Table1[[#This Row],[address]]=Table1[[#This Row],[address7]],Table1[[#This Row],[address]]=Table1[[#This Row],[address16]],Table1[[#This Row],[address]]=Table1[[#This Row],[address25]])</f>
        <v>1</v>
      </c>
      <c r="M332" t="s">
        <v>49</v>
      </c>
      <c r="O332" t="s">
        <v>245</v>
      </c>
      <c r="P332">
        <v>15</v>
      </c>
      <c r="Q332">
        <v>552</v>
      </c>
      <c r="W332" t="s">
        <v>50</v>
      </c>
      <c r="Y332" t="s">
        <v>245</v>
      </c>
      <c r="Z332">
        <v>15</v>
      </c>
      <c r="AA332">
        <v>552</v>
      </c>
      <c r="AG332" t="s">
        <v>51</v>
      </c>
      <c r="AI332" t="s">
        <v>245</v>
      </c>
      <c r="AJ332">
        <v>15</v>
      </c>
      <c r="AK332">
        <v>552</v>
      </c>
    </row>
    <row r="333" spans="1:37" ht="15" customHeight="1">
      <c r="A333" t="str">
        <f>LEFT(Table1[[#This Row],[address]],3)&amp;(RIGHT(Table1[[#This Row],[address]],LEN(Table1[[#This Row],[address]])-3)+1)</f>
        <v>$B$31</v>
      </c>
      <c r="B333" t="str">
        <f>IF(Table1[[#This Row],[E]]&lt;&gt;"",1,"x")</f>
        <v>x</v>
      </c>
      <c r="C333" t="s">
        <v>48</v>
      </c>
      <c r="E333" t="s">
        <v>246</v>
      </c>
      <c r="F333">
        <v>15</v>
      </c>
      <c r="G333">
        <v>552</v>
      </c>
      <c r="H333">
        <f>MAX(Table1[[#This Row],[h]],Table1[[#This Row],[h8]],Table1[[#This Row],[h17]],Table1[[#This Row],[h26]])</f>
        <v>15</v>
      </c>
      <c r="I333">
        <f>MAX(Table1[[#This Row],[w]],Table1[[#This Row],[w9]],Table1[[#This Row],[w18]],Table1[[#This Row],[w27]])</f>
        <v>552</v>
      </c>
      <c r="J333" t="b">
        <f>AND(Table1[[#This Row],[address]]=Table1[[#This Row],[address7]],Table1[[#This Row],[address]]=Table1[[#This Row],[address16]],Table1[[#This Row],[address]]=Table1[[#This Row],[address25]])</f>
        <v>1</v>
      </c>
      <c r="M333" t="s">
        <v>49</v>
      </c>
      <c r="O333" t="s">
        <v>246</v>
      </c>
      <c r="P333">
        <v>15</v>
      </c>
      <c r="Q333">
        <v>552</v>
      </c>
      <c r="W333" t="s">
        <v>50</v>
      </c>
      <c r="Y333" t="s">
        <v>246</v>
      </c>
      <c r="Z333">
        <v>15</v>
      </c>
      <c r="AA333">
        <v>552</v>
      </c>
      <c r="AG333" t="s">
        <v>51</v>
      </c>
      <c r="AI333" t="s">
        <v>246</v>
      </c>
      <c r="AJ333">
        <v>15</v>
      </c>
      <c r="AK333">
        <v>552</v>
      </c>
    </row>
    <row r="334" spans="1:37" ht="15" customHeight="1">
      <c r="A334" t="str">
        <f>LEFT(Table1[[#This Row],[address]],3)&amp;(RIGHT(Table1[[#This Row],[address]],LEN(Table1[[#This Row],[address]])-3)+1)</f>
        <v>$C$2</v>
      </c>
      <c r="B334">
        <f>IF(Table1[[#This Row],[E]]&lt;&gt;"",1,"x")</f>
        <v>1</v>
      </c>
      <c r="C334" t="s">
        <v>48</v>
      </c>
      <c r="D334" t="s">
        <v>341</v>
      </c>
      <c r="E334" t="s">
        <v>249</v>
      </c>
      <c r="F334">
        <v>30</v>
      </c>
      <c r="G334">
        <v>48</v>
      </c>
      <c r="H334">
        <f>MAX(Table1[[#This Row],[h]],Table1[[#This Row],[h8]],Table1[[#This Row],[h17]],Table1[[#This Row],[h26]])</f>
        <v>30</v>
      </c>
      <c r="I334">
        <f>MAX(Table1[[#This Row],[w]],Table1[[#This Row],[w9]],Table1[[#This Row],[w18]],Table1[[#This Row],[w27]])</f>
        <v>63</v>
      </c>
      <c r="J334" t="b">
        <f>AND(Table1[[#This Row],[address]]=Table1[[#This Row],[address7]],Table1[[#This Row],[address]]=Table1[[#This Row],[address16]],Table1[[#This Row],[address]]=Table1[[#This Row],[address25]])</f>
        <v>1</v>
      </c>
      <c r="M334" t="s">
        <v>49</v>
      </c>
      <c r="N334" t="s">
        <v>341</v>
      </c>
      <c r="O334" t="s">
        <v>249</v>
      </c>
      <c r="P334">
        <v>30</v>
      </c>
      <c r="Q334">
        <v>48</v>
      </c>
      <c r="W334" t="s">
        <v>50</v>
      </c>
      <c r="X334" t="s">
        <v>341</v>
      </c>
      <c r="Y334" t="s">
        <v>249</v>
      </c>
      <c r="Z334">
        <v>30</v>
      </c>
      <c r="AA334">
        <v>48</v>
      </c>
      <c r="AG334" t="s">
        <v>51</v>
      </c>
      <c r="AH334" t="s">
        <v>342</v>
      </c>
      <c r="AI334" t="s">
        <v>249</v>
      </c>
      <c r="AJ334">
        <v>30</v>
      </c>
      <c r="AK334">
        <v>63</v>
      </c>
    </row>
    <row r="335" spans="1:37" ht="15" customHeight="1">
      <c r="A335" t="str">
        <f>LEFT(Table1[[#This Row],[address]],3)&amp;(RIGHT(Table1[[#This Row],[address]],LEN(Table1[[#This Row],[address]])-3)+1)</f>
        <v>$C$3</v>
      </c>
      <c r="B335" t="s">
        <v>155</v>
      </c>
      <c r="C335" t="s">
        <v>48</v>
      </c>
      <c r="D335" t="s">
        <v>32</v>
      </c>
      <c r="E335" t="s">
        <v>248</v>
      </c>
      <c r="F335">
        <v>15.75</v>
      </c>
      <c r="G335">
        <v>48</v>
      </c>
      <c r="H335">
        <f>MAX(Table1[[#This Row],[h]],Table1[[#This Row],[h8]],Table1[[#This Row],[h17]],Table1[[#This Row],[h26]])</f>
        <v>15.75</v>
      </c>
      <c r="I335">
        <f>MAX(Table1[[#This Row],[w]],Table1[[#This Row],[w9]],Table1[[#This Row],[w18]],Table1[[#This Row],[w27]])</f>
        <v>63</v>
      </c>
      <c r="J335" t="b">
        <f>AND(Table1[[#This Row],[address]]=Table1[[#This Row],[address7]],Table1[[#This Row],[address]]=Table1[[#This Row],[address16]],Table1[[#This Row],[address]]=Table1[[#This Row],[address25]])</f>
        <v>1</v>
      </c>
      <c r="M335" t="s">
        <v>49</v>
      </c>
      <c r="N335" t="s">
        <v>32</v>
      </c>
      <c r="O335" t="s">
        <v>248</v>
      </c>
      <c r="P335">
        <v>15.75</v>
      </c>
      <c r="Q335">
        <v>48</v>
      </c>
      <c r="W335" t="s">
        <v>50</v>
      </c>
      <c r="X335" t="s">
        <v>32</v>
      </c>
      <c r="Y335" t="s">
        <v>248</v>
      </c>
      <c r="Z335">
        <v>15.75</v>
      </c>
      <c r="AA335">
        <v>48</v>
      </c>
      <c r="AG335" t="s">
        <v>51</v>
      </c>
      <c r="AH335" t="s">
        <v>32</v>
      </c>
      <c r="AI335" t="s">
        <v>248</v>
      </c>
      <c r="AJ335">
        <v>15.75</v>
      </c>
      <c r="AK335">
        <v>63</v>
      </c>
    </row>
    <row r="336" spans="1:37" ht="15" customHeight="1">
      <c r="A336" t="str">
        <f>LEFT(Table1[[#This Row],[address]],3)&amp;(RIGHT(Table1[[#This Row],[address]],LEN(Table1[[#This Row],[address]])-3)+1)</f>
        <v>$C$4</v>
      </c>
      <c r="B336" t="str">
        <f>IF(Table1[[#This Row],[E]]&lt;&gt;"",1,"x")</f>
        <v>x</v>
      </c>
      <c r="C336" t="s">
        <v>48</v>
      </c>
      <c r="E336" t="s">
        <v>250</v>
      </c>
      <c r="F336">
        <v>99</v>
      </c>
      <c r="G336">
        <v>48</v>
      </c>
      <c r="H336">
        <f>MAX(Table1[[#This Row],[h]],Table1[[#This Row],[h8]],Table1[[#This Row],[h17]],Table1[[#This Row],[h26]])</f>
        <v>99</v>
      </c>
      <c r="I336">
        <f>MAX(Table1[[#This Row],[w]],Table1[[#This Row],[w9]],Table1[[#This Row],[w18]],Table1[[#This Row],[w27]])</f>
        <v>63</v>
      </c>
      <c r="J336" t="b">
        <f>AND(Table1[[#This Row],[address]]=Table1[[#This Row],[address7]],Table1[[#This Row],[address]]=Table1[[#This Row],[address16]],Table1[[#This Row],[address]]=Table1[[#This Row],[address25]])</f>
        <v>1</v>
      </c>
      <c r="M336" t="s">
        <v>49</v>
      </c>
      <c r="O336" t="s">
        <v>250</v>
      </c>
      <c r="P336">
        <v>99</v>
      </c>
      <c r="Q336">
        <v>48</v>
      </c>
      <c r="W336" t="s">
        <v>50</v>
      </c>
      <c r="Y336" t="s">
        <v>250</v>
      </c>
      <c r="Z336">
        <v>99</v>
      </c>
      <c r="AA336">
        <v>48</v>
      </c>
      <c r="AG336" t="s">
        <v>51</v>
      </c>
      <c r="AI336" t="s">
        <v>250</v>
      </c>
      <c r="AJ336">
        <v>99</v>
      </c>
      <c r="AK336">
        <v>63</v>
      </c>
    </row>
    <row r="337" spans="1:37" ht="15" customHeight="1">
      <c r="A337" t="str">
        <f>LEFT(Table1[[#This Row],[address]],3)&amp;(RIGHT(Table1[[#This Row],[address]],LEN(Table1[[#This Row],[address]])-3)+1)</f>
        <v>$C$5</v>
      </c>
      <c r="B337" t="s">
        <v>155</v>
      </c>
      <c r="C337" t="s">
        <v>48</v>
      </c>
      <c r="D337" t="s">
        <v>32</v>
      </c>
      <c r="E337" t="s">
        <v>251</v>
      </c>
      <c r="F337">
        <v>15.75</v>
      </c>
      <c r="G337">
        <v>48</v>
      </c>
      <c r="H337">
        <f>MAX(Table1[[#This Row],[h]],Table1[[#This Row],[h8]],Table1[[#This Row],[h17]],Table1[[#This Row],[h26]])</f>
        <v>15.75</v>
      </c>
      <c r="I337">
        <f>MAX(Table1[[#This Row],[w]],Table1[[#This Row],[w9]],Table1[[#This Row],[w18]],Table1[[#This Row],[w27]])</f>
        <v>63</v>
      </c>
      <c r="J337" t="b">
        <f>AND(Table1[[#This Row],[address]]=Table1[[#This Row],[address7]],Table1[[#This Row],[address]]=Table1[[#This Row],[address16]],Table1[[#This Row],[address]]=Table1[[#This Row],[address25]])</f>
        <v>1</v>
      </c>
      <c r="M337" t="s">
        <v>49</v>
      </c>
      <c r="N337" t="s">
        <v>32</v>
      </c>
      <c r="O337" t="s">
        <v>251</v>
      </c>
      <c r="P337">
        <v>15.75</v>
      </c>
      <c r="Q337">
        <v>48</v>
      </c>
      <c r="W337" t="s">
        <v>50</v>
      </c>
      <c r="X337" t="s">
        <v>32</v>
      </c>
      <c r="Y337" t="s">
        <v>251</v>
      </c>
      <c r="Z337">
        <v>15.75</v>
      </c>
      <c r="AA337">
        <v>48</v>
      </c>
      <c r="AG337" t="s">
        <v>51</v>
      </c>
      <c r="AH337" t="s">
        <v>32</v>
      </c>
      <c r="AI337" t="s">
        <v>251</v>
      </c>
      <c r="AJ337">
        <v>15.75</v>
      </c>
      <c r="AK337">
        <v>63</v>
      </c>
    </row>
    <row r="338" spans="1:37" ht="15" customHeight="1">
      <c r="A338" t="str">
        <f>LEFT(Table1[[#This Row],[address]],3)&amp;(RIGHT(Table1[[#This Row],[address]],LEN(Table1[[#This Row],[address]])-3)+1)</f>
        <v>$C$6</v>
      </c>
      <c r="B338" t="str">
        <f>IF(Table1[[#This Row],[E]]&lt;&gt;"",1,"x")</f>
        <v>x</v>
      </c>
      <c r="C338" t="s">
        <v>48</v>
      </c>
      <c r="E338" t="s">
        <v>252</v>
      </c>
      <c r="F338">
        <v>35.25</v>
      </c>
      <c r="G338">
        <v>48</v>
      </c>
      <c r="H338">
        <f>MAX(Table1[[#This Row],[h]],Table1[[#This Row],[h8]],Table1[[#This Row],[h17]],Table1[[#This Row],[h26]])</f>
        <v>35.25</v>
      </c>
      <c r="I338">
        <f>MAX(Table1[[#This Row],[w]],Table1[[#This Row],[w9]],Table1[[#This Row],[w18]],Table1[[#This Row],[w27]])</f>
        <v>63</v>
      </c>
      <c r="J338" t="b">
        <f>AND(Table1[[#This Row],[address]]=Table1[[#This Row],[address7]],Table1[[#This Row],[address]]=Table1[[#This Row],[address16]],Table1[[#This Row],[address]]=Table1[[#This Row],[address25]])</f>
        <v>1</v>
      </c>
      <c r="M338" t="s">
        <v>49</v>
      </c>
      <c r="O338" t="s">
        <v>252</v>
      </c>
      <c r="P338">
        <v>35.25</v>
      </c>
      <c r="Q338">
        <v>48</v>
      </c>
      <c r="W338" t="s">
        <v>50</v>
      </c>
      <c r="Y338" t="s">
        <v>252</v>
      </c>
      <c r="Z338">
        <v>35.25</v>
      </c>
      <c r="AA338">
        <v>48</v>
      </c>
      <c r="AG338" t="s">
        <v>51</v>
      </c>
      <c r="AI338" t="s">
        <v>252</v>
      </c>
      <c r="AJ338">
        <v>35.25</v>
      </c>
      <c r="AK338">
        <v>63</v>
      </c>
    </row>
    <row r="339" spans="1:37" ht="15" customHeight="1">
      <c r="A339" t="str">
        <f>LEFT(Table1[[#This Row],[address]],3)&amp;(RIGHT(Table1[[#This Row],[address]],LEN(Table1[[#This Row],[address]])-3)+1)</f>
        <v>$C$7</v>
      </c>
      <c r="B339" t="str">
        <f>IF(Table1[[#This Row],[E]]&lt;&gt;"",1,"x")</f>
        <v>x</v>
      </c>
      <c r="C339" t="s">
        <v>48</v>
      </c>
      <c r="E339" t="s">
        <v>253</v>
      </c>
      <c r="F339">
        <v>68.25</v>
      </c>
      <c r="G339">
        <v>48</v>
      </c>
      <c r="H339">
        <f>MAX(Table1[[#This Row],[h]],Table1[[#This Row],[h8]],Table1[[#This Row],[h17]],Table1[[#This Row],[h26]])</f>
        <v>68.25</v>
      </c>
      <c r="I339">
        <f>MAX(Table1[[#This Row],[w]],Table1[[#This Row],[w9]],Table1[[#This Row],[w18]],Table1[[#This Row],[w27]])</f>
        <v>63</v>
      </c>
      <c r="J339" t="b">
        <f>AND(Table1[[#This Row],[address]]=Table1[[#This Row],[address7]],Table1[[#This Row],[address]]=Table1[[#This Row],[address16]],Table1[[#This Row],[address]]=Table1[[#This Row],[address25]])</f>
        <v>1</v>
      </c>
      <c r="M339" t="s">
        <v>49</v>
      </c>
      <c r="O339" t="s">
        <v>253</v>
      </c>
      <c r="P339">
        <v>68.25</v>
      </c>
      <c r="Q339">
        <v>48</v>
      </c>
      <c r="W339" t="s">
        <v>50</v>
      </c>
      <c r="Y339" t="s">
        <v>253</v>
      </c>
      <c r="Z339">
        <v>68.25</v>
      </c>
      <c r="AA339">
        <v>48</v>
      </c>
      <c r="AG339" t="s">
        <v>51</v>
      </c>
      <c r="AI339" t="s">
        <v>253</v>
      </c>
      <c r="AJ339">
        <v>68.25</v>
      </c>
      <c r="AK339">
        <v>63</v>
      </c>
    </row>
    <row r="340" spans="1:37" ht="15" customHeight="1">
      <c r="A340" t="str">
        <f>LEFT(Table1[[#This Row],[address]],3)&amp;(RIGHT(Table1[[#This Row],[address]],LEN(Table1[[#This Row],[address]])-3)+1)</f>
        <v>$C$8</v>
      </c>
      <c r="B340" t="str">
        <f>IF(Table1[[#This Row],[E]]&lt;&gt;"",1,"x")</f>
        <v>x</v>
      </c>
      <c r="C340" t="s">
        <v>48</v>
      </c>
      <c r="E340" t="s">
        <v>254</v>
      </c>
      <c r="F340">
        <v>105.75</v>
      </c>
      <c r="G340">
        <v>48</v>
      </c>
      <c r="H340">
        <f>MAX(Table1[[#This Row],[h]],Table1[[#This Row],[h8]],Table1[[#This Row],[h17]],Table1[[#This Row],[h26]])</f>
        <v>105.75</v>
      </c>
      <c r="I340">
        <f>MAX(Table1[[#This Row],[w]],Table1[[#This Row],[w9]],Table1[[#This Row],[w18]],Table1[[#This Row],[w27]])</f>
        <v>63</v>
      </c>
      <c r="J340" t="b">
        <f>AND(Table1[[#This Row],[address]]=Table1[[#This Row],[address7]],Table1[[#This Row],[address]]=Table1[[#This Row],[address16]],Table1[[#This Row],[address]]=Table1[[#This Row],[address25]])</f>
        <v>1</v>
      </c>
      <c r="M340" t="s">
        <v>49</v>
      </c>
      <c r="O340" t="s">
        <v>254</v>
      </c>
      <c r="P340">
        <v>105</v>
      </c>
      <c r="Q340">
        <v>48</v>
      </c>
      <c r="W340" t="s">
        <v>50</v>
      </c>
      <c r="Y340" t="s">
        <v>254</v>
      </c>
      <c r="Z340">
        <v>105</v>
      </c>
      <c r="AA340">
        <v>48</v>
      </c>
      <c r="AG340" t="s">
        <v>51</v>
      </c>
      <c r="AI340" t="s">
        <v>254</v>
      </c>
      <c r="AJ340">
        <v>105</v>
      </c>
      <c r="AK340">
        <v>63</v>
      </c>
    </row>
    <row r="341" spans="1:37" ht="15" customHeight="1">
      <c r="A341" t="str">
        <f>LEFT(Table1[[#This Row],[address]],3)&amp;(RIGHT(Table1[[#This Row],[address]],LEN(Table1[[#This Row],[address]])-3)+1)</f>
        <v>$C$9</v>
      </c>
      <c r="B341" t="str">
        <f>IF(Table1[[#This Row],[E]]&lt;&gt;"",1,"x")</f>
        <v>x</v>
      </c>
      <c r="C341" t="s">
        <v>48</v>
      </c>
      <c r="E341" t="s">
        <v>255</v>
      </c>
      <c r="F341">
        <v>92.25</v>
      </c>
      <c r="G341">
        <v>48</v>
      </c>
      <c r="H341">
        <f>MAX(Table1[[#This Row],[h]],Table1[[#This Row],[h8]],Table1[[#This Row],[h17]],Table1[[#This Row],[h26]])</f>
        <v>92.25</v>
      </c>
      <c r="I341">
        <f>MAX(Table1[[#This Row],[w]],Table1[[#This Row],[w9]],Table1[[#This Row],[w18]],Table1[[#This Row],[w27]])</f>
        <v>63</v>
      </c>
      <c r="J341" t="b">
        <f>AND(Table1[[#This Row],[address]]=Table1[[#This Row],[address7]],Table1[[#This Row],[address]]=Table1[[#This Row],[address16]],Table1[[#This Row],[address]]=Table1[[#This Row],[address25]])</f>
        <v>1</v>
      </c>
      <c r="M341" t="s">
        <v>49</v>
      </c>
      <c r="O341" t="s">
        <v>255</v>
      </c>
      <c r="P341">
        <v>92.25</v>
      </c>
      <c r="Q341">
        <v>48</v>
      </c>
      <c r="W341" t="s">
        <v>50</v>
      </c>
      <c r="Y341" t="s">
        <v>255</v>
      </c>
      <c r="Z341">
        <v>92.25</v>
      </c>
      <c r="AA341">
        <v>48</v>
      </c>
      <c r="AG341" t="s">
        <v>51</v>
      </c>
      <c r="AI341" t="s">
        <v>255</v>
      </c>
      <c r="AJ341">
        <v>92.25</v>
      </c>
      <c r="AK341">
        <v>63</v>
      </c>
    </row>
    <row r="342" spans="1:37" ht="15" customHeight="1">
      <c r="A342" t="str">
        <f>LEFT(Table1[[#This Row],[address]],3)&amp;(RIGHT(Table1[[#This Row],[address]],LEN(Table1[[#This Row],[address]])-3)+1)</f>
        <v>$C$10</v>
      </c>
      <c r="B342" t="s">
        <v>155</v>
      </c>
      <c r="C342" t="s">
        <v>48</v>
      </c>
      <c r="D342" t="s">
        <v>32</v>
      </c>
      <c r="E342" t="s">
        <v>256</v>
      </c>
      <c r="F342">
        <v>15.75</v>
      </c>
      <c r="G342">
        <v>48</v>
      </c>
      <c r="H342">
        <f>MAX(Table1[[#This Row],[h]],Table1[[#This Row],[h8]],Table1[[#This Row],[h17]],Table1[[#This Row],[h26]])</f>
        <v>15.75</v>
      </c>
      <c r="I342">
        <f>MAX(Table1[[#This Row],[w]],Table1[[#This Row],[w9]],Table1[[#This Row],[w18]],Table1[[#This Row],[w27]])</f>
        <v>63</v>
      </c>
      <c r="J342" t="b">
        <f>AND(Table1[[#This Row],[address]]=Table1[[#This Row],[address7]],Table1[[#This Row],[address]]=Table1[[#This Row],[address16]],Table1[[#This Row],[address]]=Table1[[#This Row],[address25]])</f>
        <v>1</v>
      </c>
      <c r="M342" t="s">
        <v>49</v>
      </c>
      <c r="N342" t="s">
        <v>32</v>
      </c>
      <c r="O342" t="s">
        <v>256</v>
      </c>
      <c r="P342">
        <v>15.75</v>
      </c>
      <c r="Q342">
        <v>48</v>
      </c>
      <c r="W342" t="s">
        <v>50</v>
      </c>
      <c r="X342" t="s">
        <v>32</v>
      </c>
      <c r="Y342" t="s">
        <v>256</v>
      </c>
      <c r="Z342">
        <v>15.75</v>
      </c>
      <c r="AA342">
        <v>48</v>
      </c>
      <c r="AG342" t="s">
        <v>51</v>
      </c>
      <c r="AH342" t="s">
        <v>32</v>
      </c>
      <c r="AI342" t="s">
        <v>256</v>
      </c>
      <c r="AJ342">
        <v>15.75</v>
      </c>
      <c r="AK342">
        <v>63</v>
      </c>
    </row>
    <row r="343" spans="1:37" ht="15" customHeight="1">
      <c r="A343" t="str">
        <f>LEFT(Table1[[#This Row],[address]],3)&amp;(RIGHT(Table1[[#This Row],[address]],LEN(Table1[[#This Row],[address]])-3)+1)</f>
        <v>$C$11</v>
      </c>
      <c r="B343" t="str">
        <f>IF(Table1[[#This Row],[E]]&lt;&gt;"",1,"x")</f>
        <v>x</v>
      </c>
      <c r="C343" t="s">
        <v>48</v>
      </c>
      <c r="E343" t="s">
        <v>257</v>
      </c>
      <c r="F343">
        <v>56.25</v>
      </c>
      <c r="G343">
        <v>48</v>
      </c>
      <c r="H343">
        <f>MAX(Table1[[#This Row],[h]],Table1[[#This Row],[h8]],Table1[[#This Row],[h17]],Table1[[#This Row],[h26]])</f>
        <v>56.25</v>
      </c>
      <c r="I343">
        <f>MAX(Table1[[#This Row],[w]],Table1[[#This Row],[w9]],Table1[[#This Row],[w18]],Table1[[#This Row],[w27]])</f>
        <v>63</v>
      </c>
      <c r="J343" t="b">
        <f>AND(Table1[[#This Row],[address]]=Table1[[#This Row],[address7]],Table1[[#This Row],[address]]=Table1[[#This Row],[address16]],Table1[[#This Row],[address]]=Table1[[#This Row],[address25]])</f>
        <v>1</v>
      </c>
      <c r="M343" t="s">
        <v>49</v>
      </c>
      <c r="O343" t="s">
        <v>257</v>
      </c>
      <c r="P343">
        <v>56.25</v>
      </c>
      <c r="Q343">
        <v>48</v>
      </c>
      <c r="W343" t="s">
        <v>50</v>
      </c>
      <c r="Y343" t="s">
        <v>257</v>
      </c>
      <c r="Z343">
        <v>56.25</v>
      </c>
      <c r="AA343">
        <v>48</v>
      </c>
      <c r="AG343" t="s">
        <v>51</v>
      </c>
      <c r="AI343" t="s">
        <v>257</v>
      </c>
      <c r="AJ343">
        <v>56.25</v>
      </c>
      <c r="AK343">
        <v>63</v>
      </c>
    </row>
    <row r="344" spans="1:37" ht="15" customHeight="1">
      <c r="A344" t="str">
        <f>LEFT(Table1[[#This Row],[address]],3)&amp;(RIGHT(Table1[[#This Row],[address]],LEN(Table1[[#This Row],[address]])-3)+1)</f>
        <v>$C$12</v>
      </c>
      <c r="B344" t="str">
        <f>IF(Table1[[#This Row],[E]]&lt;&gt;"",1,"x")</f>
        <v>x</v>
      </c>
      <c r="C344" t="s">
        <v>48</v>
      </c>
      <c r="E344" t="s">
        <v>258</v>
      </c>
      <c r="F344">
        <v>26.25</v>
      </c>
      <c r="G344">
        <v>48</v>
      </c>
      <c r="H344">
        <f>MAX(Table1[[#This Row],[h]],Table1[[#This Row],[h8]],Table1[[#This Row],[h17]],Table1[[#This Row],[h26]])</f>
        <v>26.25</v>
      </c>
      <c r="I344">
        <f>MAX(Table1[[#This Row],[w]],Table1[[#This Row],[w9]],Table1[[#This Row],[w18]],Table1[[#This Row],[w27]])</f>
        <v>63</v>
      </c>
      <c r="J344" t="b">
        <f>AND(Table1[[#This Row],[address]]=Table1[[#This Row],[address7]],Table1[[#This Row],[address]]=Table1[[#This Row],[address16]],Table1[[#This Row],[address]]=Table1[[#This Row],[address25]])</f>
        <v>1</v>
      </c>
      <c r="M344" t="s">
        <v>49</v>
      </c>
      <c r="O344" t="s">
        <v>258</v>
      </c>
      <c r="P344">
        <v>26.25</v>
      </c>
      <c r="Q344">
        <v>48</v>
      </c>
      <c r="W344" t="s">
        <v>50</v>
      </c>
      <c r="Y344" t="s">
        <v>258</v>
      </c>
      <c r="Z344">
        <v>26.25</v>
      </c>
      <c r="AA344">
        <v>48</v>
      </c>
      <c r="AG344" t="s">
        <v>51</v>
      </c>
      <c r="AI344" t="s">
        <v>258</v>
      </c>
      <c r="AJ344">
        <v>26.25</v>
      </c>
      <c r="AK344">
        <v>63</v>
      </c>
    </row>
    <row r="345" spans="1:37" ht="15" customHeight="1">
      <c r="A345" t="str">
        <f>LEFT(Table1[[#This Row],[address]],3)&amp;(RIGHT(Table1[[#This Row],[address]],LEN(Table1[[#This Row],[address]])-3)+1)</f>
        <v>$C$13</v>
      </c>
      <c r="B345" t="str">
        <f>IF(Table1[[#This Row],[E]]&lt;&gt;"",1,"x")</f>
        <v>x</v>
      </c>
      <c r="C345" t="s">
        <v>48</v>
      </c>
      <c r="E345" t="s">
        <v>259</v>
      </c>
      <c r="F345">
        <v>70.5</v>
      </c>
      <c r="G345">
        <v>48</v>
      </c>
      <c r="H345">
        <f>MAX(Table1[[#This Row],[h]],Table1[[#This Row],[h8]],Table1[[#This Row],[h17]],Table1[[#This Row],[h26]])</f>
        <v>70.5</v>
      </c>
      <c r="I345">
        <f>MAX(Table1[[#This Row],[w]],Table1[[#This Row],[w9]],Table1[[#This Row],[w18]],Table1[[#This Row],[w27]])</f>
        <v>63</v>
      </c>
      <c r="J345" t="b">
        <f>AND(Table1[[#This Row],[address]]=Table1[[#This Row],[address7]],Table1[[#This Row],[address]]=Table1[[#This Row],[address16]],Table1[[#This Row],[address]]=Table1[[#This Row],[address25]])</f>
        <v>1</v>
      </c>
      <c r="M345" t="s">
        <v>49</v>
      </c>
      <c r="O345" t="s">
        <v>259</v>
      </c>
      <c r="P345">
        <v>70.5</v>
      </c>
      <c r="Q345">
        <v>48</v>
      </c>
      <c r="W345" t="s">
        <v>50</v>
      </c>
      <c r="Y345" t="s">
        <v>259</v>
      </c>
      <c r="Z345">
        <v>70.5</v>
      </c>
      <c r="AA345">
        <v>48</v>
      </c>
      <c r="AG345" t="s">
        <v>51</v>
      </c>
      <c r="AI345" t="s">
        <v>259</v>
      </c>
      <c r="AJ345">
        <v>70.5</v>
      </c>
      <c r="AK345">
        <v>63</v>
      </c>
    </row>
    <row r="346" spans="1:37" ht="15" customHeight="1">
      <c r="A346" t="str">
        <f>LEFT(Table1[[#This Row],[address]],3)&amp;(RIGHT(Table1[[#This Row],[address]],LEN(Table1[[#This Row],[address]])-3)+1)</f>
        <v>$C$14</v>
      </c>
      <c r="B346" t="str">
        <f>IF(Table1[[#This Row],[E]]&lt;&gt;"",1,"x")</f>
        <v>x</v>
      </c>
      <c r="C346" t="s">
        <v>48</v>
      </c>
      <c r="E346" t="s">
        <v>260</v>
      </c>
      <c r="F346">
        <v>66</v>
      </c>
      <c r="G346">
        <v>48</v>
      </c>
      <c r="H346">
        <f>MAX(Table1[[#This Row],[h]],Table1[[#This Row],[h8]],Table1[[#This Row],[h17]],Table1[[#This Row],[h26]])</f>
        <v>66</v>
      </c>
      <c r="I346">
        <f>MAX(Table1[[#This Row],[w]],Table1[[#This Row],[w9]],Table1[[#This Row],[w18]],Table1[[#This Row],[w27]])</f>
        <v>63</v>
      </c>
      <c r="J346" t="b">
        <f>AND(Table1[[#This Row],[address]]=Table1[[#This Row],[address7]],Table1[[#This Row],[address]]=Table1[[#This Row],[address16]],Table1[[#This Row],[address]]=Table1[[#This Row],[address25]])</f>
        <v>1</v>
      </c>
      <c r="M346" t="s">
        <v>49</v>
      </c>
      <c r="O346" t="s">
        <v>260</v>
      </c>
      <c r="P346">
        <v>66</v>
      </c>
      <c r="Q346">
        <v>48</v>
      </c>
      <c r="W346" t="s">
        <v>50</v>
      </c>
      <c r="Y346" t="s">
        <v>260</v>
      </c>
      <c r="Z346">
        <v>66</v>
      </c>
      <c r="AA346">
        <v>48</v>
      </c>
      <c r="AG346" t="s">
        <v>51</v>
      </c>
      <c r="AI346" t="s">
        <v>260</v>
      </c>
      <c r="AJ346">
        <v>66</v>
      </c>
      <c r="AK346">
        <v>63</v>
      </c>
    </row>
    <row r="347" spans="1:37" ht="15" customHeight="1">
      <c r="A347" t="str">
        <f>LEFT(Table1[[#This Row],[address]],3)&amp;(RIGHT(Table1[[#This Row],[address]],LEN(Table1[[#This Row],[address]])-3)+1)</f>
        <v>$C$15</v>
      </c>
      <c r="B347" t="str">
        <f>IF(Table1[[#This Row],[E]]&lt;&gt;"",1,"x")</f>
        <v>x</v>
      </c>
      <c r="C347" t="s">
        <v>48</v>
      </c>
      <c r="E347" t="s">
        <v>261</v>
      </c>
      <c r="F347">
        <v>64.5</v>
      </c>
      <c r="G347">
        <v>48</v>
      </c>
      <c r="H347">
        <f>MAX(Table1[[#This Row],[h]],Table1[[#This Row],[h8]],Table1[[#This Row],[h17]],Table1[[#This Row],[h26]])</f>
        <v>64.5</v>
      </c>
      <c r="I347">
        <f>MAX(Table1[[#This Row],[w]],Table1[[#This Row],[w9]],Table1[[#This Row],[w18]],Table1[[#This Row],[w27]])</f>
        <v>63</v>
      </c>
      <c r="J347" t="b">
        <f>AND(Table1[[#This Row],[address]]=Table1[[#This Row],[address7]],Table1[[#This Row],[address]]=Table1[[#This Row],[address16]],Table1[[#This Row],[address]]=Table1[[#This Row],[address25]])</f>
        <v>1</v>
      </c>
      <c r="M347" t="s">
        <v>49</v>
      </c>
      <c r="O347" t="s">
        <v>261</v>
      </c>
      <c r="P347">
        <v>64.5</v>
      </c>
      <c r="Q347">
        <v>48</v>
      </c>
      <c r="W347" t="s">
        <v>50</v>
      </c>
      <c r="Y347" t="s">
        <v>261</v>
      </c>
      <c r="Z347">
        <v>64.5</v>
      </c>
      <c r="AA347">
        <v>48</v>
      </c>
      <c r="AG347" t="s">
        <v>51</v>
      </c>
      <c r="AI347" t="s">
        <v>261</v>
      </c>
      <c r="AJ347">
        <v>64.5</v>
      </c>
      <c r="AK347">
        <v>63</v>
      </c>
    </row>
    <row r="348" spans="1:37" ht="15" customHeight="1">
      <c r="A348" t="str">
        <f>LEFT(Table1[[#This Row],[address]],3)&amp;(RIGHT(Table1[[#This Row],[address]],LEN(Table1[[#This Row],[address]])-3)+1)</f>
        <v>$C$16</v>
      </c>
      <c r="B348" t="str">
        <f>IF(Table1[[#This Row],[E]]&lt;&gt;"",1,"x")</f>
        <v>x</v>
      </c>
      <c r="C348" t="s">
        <v>48</v>
      </c>
      <c r="E348" t="s">
        <v>262</v>
      </c>
      <c r="F348">
        <v>61.5</v>
      </c>
      <c r="G348">
        <v>48</v>
      </c>
      <c r="H348">
        <f>MAX(Table1[[#This Row],[h]],Table1[[#This Row],[h8]],Table1[[#This Row],[h17]],Table1[[#This Row],[h26]])</f>
        <v>61.5</v>
      </c>
      <c r="I348">
        <f>MAX(Table1[[#This Row],[w]],Table1[[#This Row],[w9]],Table1[[#This Row],[w18]],Table1[[#This Row],[w27]])</f>
        <v>63</v>
      </c>
      <c r="J348" t="b">
        <f>AND(Table1[[#This Row],[address]]=Table1[[#This Row],[address7]],Table1[[#This Row],[address]]=Table1[[#This Row],[address16]],Table1[[#This Row],[address]]=Table1[[#This Row],[address25]])</f>
        <v>1</v>
      </c>
      <c r="M348" t="s">
        <v>49</v>
      </c>
      <c r="O348" t="s">
        <v>262</v>
      </c>
      <c r="P348">
        <v>61.5</v>
      </c>
      <c r="Q348">
        <v>48</v>
      </c>
      <c r="W348" t="s">
        <v>50</v>
      </c>
      <c r="Y348" t="s">
        <v>262</v>
      </c>
      <c r="Z348">
        <v>61.5</v>
      </c>
      <c r="AA348">
        <v>48</v>
      </c>
      <c r="AG348" t="s">
        <v>51</v>
      </c>
      <c r="AI348" t="s">
        <v>262</v>
      </c>
      <c r="AJ348">
        <v>61.5</v>
      </c>
      <c r="AK348">
        <v>63</v>
      </c>
    </row>
    <row r="349" spans="1:37" ht="15" customHeight="1">
      <c r="A349" t="str">
        <f>LEFT(Table1[[#This Row],[address]],3)&amp;(RIGHT(Table1[[#This Row],[address]],LEN(Table1[[#This Row],[address]])-3)+1)</f>
        <v>$C$17</v>
      </c>
      <c r="B349" t="str">
        <f>IF(Table1[[#This Row],[E]]&lt;&gt;"",1,"x")</f>
        <v>x</v>
      </c>
      <c r="C349" t="s">
        <v>48</v>
      </c>
      <c r="E349" t="s">
        <v>263</v>
      </c>
      <c r="F349">
        <v>15.75</v>
      </c>
      <c r="G349">
        <v>48</v>
      </c>
      <c r="H349">
        <f>MAX(Table1[[#This Row],[h]],Table1[[#This Row],[h8]],Table1[[#This Row],[h17]],Table1[[#This Row],[h26]])</f>
        <v>15.75</v>
      </c>
      <c r="I349">
        <f>MAX(Table1[[#This Row],[w]],Table1[[#This Row],[w9]],Table1[[#This Row],[w18]],Table1[[#This Row],[w27]])</f>
        <v>63</v>
      </c>
      <c r="J349" t="b">
        <f>AND(Table1[[#This Row],[address]]=Table1[[#This Row],[address7]],Table1[[#This Row],[address]]=Table1[[#This Row],[address16]],Table1[[#This Row],[address]]=Table1[[#This Row],[address25]])</f>
        <v>1</v>
      </c>
      <c r="M349" t="s">
        <v>49</v>
      </c>
      <c r="O349" t="s">
        <v>263</v>
      </c>
      <c r="P349">
        <v>15.75</v>
      </c>
      <c r="Q349">
        <v>48</v>
      </c>
      <c r="W349" t="s">
        <v>50</v>
      </c>
      <c r="Y349" t="s">
        <v>263</v>
      </c>
      <c r="Z349">
        <v>15.75</v>
      </c>
      <c r="AA349">
        <v>48</v>
      </c>
      <c r="AG349" t="s">
        <v>51</v>
      </c>
      <c r="AI349" t="s">
        <v>263</v>
      </c>
      <c r="AJ349">
        <v>15.75</v>
      </c>
      <c r="AK349">
        <v>63</v>
      </c>
    </row>
    <row r="350" spans="1:37" ht="15" customHeight="1">
      <c r="A350" t="str">
        <f>LEFT(Table1[[#This Row],[address]],3)&amp;(RIGHT(Table1[[#This Row],[address]],LEN(Table1[[#This Row],[address]])-3)+1)</f>
        <v>$C$18</v>
      </c>
      <c r="B350" t="str">
        <f>IF(Table1[[#This Row],[E]]&lt;&gt;"",1,"x")</f>
        <v>x</v>
      </c>
      <c r="C350" t="s">
        <v>48</v>
      </c>
      <c r="E350" t="s">
        <v>265</v>
      </c>
      <c r="F350">
        <v>64.5</v>
      </c>
      <c r="G350">
        <v>48</v>
      </c>
      <c r="H350">
        <f>MAX(Table1[[#This Row],[h]],Table1[[#This Row],[h8]],Table1[[#This Row],[h17]],Table1[[#This Row],[h26]])</f>
        <v>64.5</v>
      </c>
      <c r="I350">
        <f>MAX(Table1[[#This Row],[w]],Table1[[#This Row],[w9]],Table1[[#This Row],[w18]],Table1[[#This Row],[w27]])</f>
        <v>63</v>
      </c>
      <c r="J350" t="b">
        <f>AND(Table1[[#This Row],[address]]=Table1[[#This Row],[address7]],Table1[[#This Row],[address]]=Table1[[#This Row],[address16]],Table1[[#This Row],[address]]=Table1[[#This Row],[address25]])</f>
        <v>1</v>
      </c>
      <c r="M350" t="s">
        <v>49</v>
      </c>
      <c r="O350" t="s">
        <v>265</v>
      </c>
      <c r="P350">
        <v>64.5</v>
      </c>
      <c r="Q350">
        <v>48</v>
      </c>
      <c r="W350" t="s">
        <v>50</v>
      </c>
      <c r="Y350" t="s">
        <v>265</v>
      </c>
      <c r="Z350">
        <v>64.5</v>
      </c>
      <c r="AA350">
        <v>48</v>
      </c>
      <c r="AG350" t="s">
        <v>51</v>
      </c>
      <c r="AI350" t="s">
        <v>265</v>
      </c>
      <c r="AJ350">
        <v>64.5</v>
      </c>
      <c r="AK350">
        <v>63</v>
      </c>
    </row>
    <row r="351" spans="1:37" ht="15" customHeight="1">
      <c r="A351" t="str">
        <f>LEFT(Table1[[#This Row],[address]],3)&amp;(RIGHT(Table1[[#This Row],[address]],LEN(Table1[[#This Row],[address]])-3)+1)</f>
        <v>$C$19</v>
      </c>
      <c r="B351" t="str">
        <f>IF(Table1[[#This Row],[E]]&lt;&gt;"",1,"x")</f>
        <v>x</v>
      </c>
      <c r="C351" t="s">
        <v>48</v>
      </c>
      <c r="E351" t="s">
        <v>270</v>
      </c>
      <c r="F351">
        <v>15</v>
      </c>
      <c r="G351">
        <v>48</v>
      </c>
      <c r="H351">
        <f>MAX(Table1[[#This Row],[h]],Table1[[#This Row],[h8]],Table1[[#This Row],[h17]],Table1[[#This Row],[h26]])</f>
        <v>15</v>
      </c>
      <c r="I351">
        <f>MAX(Table1[[#This Row],[w]],Table1[[#This Row],[w9]],Table1[[#This Row],[w18]],Table1[[#This Row],[w27]])</f>
        <v>63</v>
      </c>
      <c r="J351" t="b">
        <f>AND(Table1[[#This Row],[address]]=Table1[[#This Row],[address7]],Table1[[#This Row],[address]]=Table1[[#This Row],[address16]],Table1[[#This Row],[address]]=Table1[[#This Row],[address25]])</f>
        <v>1</v>
      </c>
      <c r="M351" t="s">
        <v>49</v>
      </c>
      <c r="O351" t="s">
        <v>270</v>
      </c>
      <c r="P351">
        <v>15</v>
      </c>
      <c r="Q351">
        <v>48</v>
      </c>
      <c r="W351" t="s">
        <v>50</v>
      </c>
      <c r="Y351" t="s">
        <v>270</v>
      </c>
      <c r="Z351">
        <v>15</v>
      </c>
      <c r="AA351">
        <v>48</v>
      </c>
      <c r="AG351" t="s">
        <v>51</v>
      </c>
      <c r="AI351" t="s">
        <v>270</v>
      </c>
      <c r="AJ351">
        <v>15</v>
      </c>
      <c r="AK351">
        <v>63</v>
      </c>
    </row>
    <row r="352" spans="1:37" ht="15" customHeight="1">
      <c r="A352" t="str">
        <f>LEFT(Table1[[#This Row],[address]],3)&amp;(RIGHT(Table1[[#This Row],[address]],LEN(Table1[[#This Row],[address]])-3)+1)</f>
        <v>$C$20</v>
      </c>
      <c r="B352" t="str">
        <f>IF(Table1[[#This Row],[E]]&lt;&gt;"",1,"x")</f>
        <v>x</v>
      </c>
      <c r="C352" t="s">
        <v>48</v>
      </c>
      <c r="E352" t="s">
        <v>275</v>
      </c>
      <c r="F352">
        <v>15</v>
      </c>
      <c r="G352">
        <v>48</v>
      </c>
      <c r="H352">
        <f>MAX(Table1[[#This Row],[h]],Table1[[#This Row],[h8]],Table1[[#This Row],[h17]],Table1[[#This Row],[h26]])</f>
        <v>15</v>
      </c>
      <c r="I352">
        <f>MAX(Table1[[#This Row],[w]],Table1[[#This Row],[w9]],Table1[[#This Row],[w18]],Table1[[#This Row],[w27]])</f>
        <v>63</v>
      </c>
      <c r="J352" t="b">
        <f>AND(Table1[[#This Row],[address]]=Table1[[#This Row],[address7]],Table1[[#This Row],[address]]=Table1[[#This Row],[address16]],Table1[[#This Row],[address]]=Table1[[#This Row],[address25]])</f>
        <v>1</v>
      </c>
      <c r="M352" t="s">
        <v>49</v>
      </c>
      <c r="O352" t="s">
        <v>275</v>
      </c>
      <c r="P352">
        <v>15</v>
      </c>
      <c r="Q352">
        <v>48</v>
      </c>
      <c r="W352" t="s">
        <v>50</v>
      </c>
      <c r="Y352" t="s">
        <v>275</v>
      </c>
      <c r="Z352">
        <v>15</v>
      </c>
      <c r="AA352">
        <v>48</v>
      </c>
      <c r="AG352" t="s">
        <v>51</v>
      </c>
      <c r="AI352" t="s">
        <v>275</v>
      </c>
      <c r="AJ352">
        <v>15</v>
      </c>
      <c r="AK352">
        <v>63</v>
      </c>
    </row>
    <row r="353" spans="1:37" ht="15" customHeight="1">
      <c r="A353" t="str">
        <f>LEFT(Table1[[#This Row],[address]],3)&amp;(RIGHT(Table1[[#This Row],[address]],LEN(Table1[[#This Row],[address]])-3)+1)</f>
        <v>$C$21</v>
      </c>
      <c r="B353" t="str">
        <f>IF(Table1[[#This Row],[E]]&lt;&gt;"",1,"x")</f>
        <v>x</v>
      </c>
      <c r="C353" t="s">
        <v>48</v>
      </c>
      <c r="E353" t="s">
        <v>280</v>
      </c>
      <c r="F353">
        <v>15</v>
      </c>
      <c r="G353">
        <v>48</v>
      </c>
      <c r="H353">
        <f>MAX(Table1[[#This Row],[h]],Table1[[#This Row],[h8]],Table1[[#This Row],[h17]],Table1[[#This Row],[h26]])</f>
        <v>15</v>
      </c>
      <c r="I353">
        <f>MAX(Table1[[#This Row],[w]],Table1[[#This Row],[w9]],Table1[[#This Row],[w18]],Table1[[#This Row],[w27]])</f>
        <v>63</v>
      </c>
      <c r="J353" t="b">
        <f>AND(Table1[[#This Row],[address]]=Table1[[#This Row],[address7]],Table1[[#This Row],[address]]=Table1[[#This Row],[address16]],Table1[[#This Row],[address]]=Table1[[#This Row],[address25]])</f>
        <v>1</v>
      </c>
      <c r="M353" t="s">
        <v>49</v>
      </c>
      <c r="O353" t="s">
        <v>280</v>
      </c>
      <c r="P353">
        <v>15</v>
      </c>
      <c r="Q353">
        <v>48</v>
      </c>
      <c r="W353" t="s">
        <v>50</v>
      </c>
      <c r="Y353" t="s">
        <v>280</v>
      </c>
      <c r="Z353">
        <v>15</v>
      </c>
      <c r="AA353">
        <v>48</v>
      </c>
      <c r="AG353" t="s">
        <v>51</v>
      </c>
      <c r="AI353" t="s">
        <v>280</v>
      </c>
      <c r="AJ353">
        <v>15</v>
      </c>
      <c r="AK353">
        <v>63</v>
      </c>
    </row>
    <row r="354" spans="1:37" ht="15" customHeight="1">
      <c r="A354" t="str">
        <f>LEFT(Table1[[#This Row],[address]],3)&amp;(RIGHT(Table1[[#This Row],[address]],LEN(Table1[[#This Row],[address]])-3)+1)</f>
        <v>$C$22</v>
      </c>
      <c r="B354" t="str">
        <f>IF(Table1[[#This Row],[E]]&lt;&gt;"",1,"x")</f>
        <v>x</v>
      </c>
      <c r="C354" t="s">
        <v>48</v>
      </c>
      <c r="E354" t="s">
        <v>285</v>
      </c>
      <c r="F354">
        <v>15</v>
      </c>
      <c r="G354">
        <v>48</v>
      </c>
      <c r="H354">
        <f>MAX(Table1[[#This Row],[h]],Table1[[#This Row],[h8]],Table1[[#This Row],[h17]],Table1[[#This Row],[h26]])</f>
        <v>15</v>
      </c>
      <c r="I354">
        <f>MAX(Table1[[#This Row],[w]],Table1[[#This Row],[w9]],Table1[[#This Row],[w18]],Table1[[#This Row],[w27]])</f>
        <v>63</v>
      </c>
      <c r="J354" t="b">
        <f>AND(Table1[[#This Row],[address]]=Table1[[#This Row],[address7]],Table1[[#This Row],[address]]=Table1[[#This Row],[address16]],Table1[[#This Row],[address]]=Table1[[#This Row],[address25]])</f>
        <v>1</v>
      </c>
      <c r="M354" t="s">
        <v>49</v>
      </c>
      <c r="O354" t="s">
        <v>285</v>
      </c>
      <c r="P354">
        <v>15</v>
      </c>
      <c r="Q354">
        <v>48</v>
      </c>
      <c r="W354" t="s">
        <v>50</v>
      </c>
      <c r="Y354" t="s">
        <v>285</v>
      </c>
      <c r="Z354">
        <v>15</v>
      </c>
      <c r="AA354">
        <v>48</v>
      </c>
      <c r="AG354" t="s">
        <v>51</v>
      </c>
      <c r="AI354" t="s">
        <v>285</v>
      </c>
      <c r="AJ354">
        <v>15</v>
      </c>
      <c r="AK354">
        <v>63</v>
      </c>
    </row>
    <row r="355" spans="1:37" ht="15" customHeight="1">
      <c r="A355" t="str">
        <f>LEFT(Table1[[#This Row],[address]],3)&amp;(RIGHT(Table1[[#This Row],[address]],LEN(Table1[[#This Row],[address]])-3)+1)</f>
        <v>$C$23</v>
      </c>
      <c r="B355" t="str">
        <f>IF(Table1[[#This Row],[E]]&lt;&gt;"",1,"x")</f>
        <v>x</v>
      </c>
      <c r="C355" t="s">
        <v>48</v>
      </c>
      <c r="E355" t="s">
        <v>289</v>
      </c>
      <c r="F355">
        <v>15</v>
      </c>
      <c r="G355">
        <v>48</v>
      </c>
      <c r="H355">
        <f>MAX(Table1[[#This Row],[h]],Table1[[#This Row],[h8]],Table1[[#This Row],[h17]],Table1[[#This Row],[h26]])</f>
        <v>15</v>
      </c>
      <c r="I355">
        <f>MAX(Table1[[#This Row],[w]],Table1[[#This Row],[w9]],Table1[[#This Row],[w18]],Table1[[#This Row],[w27]])</f>
        <v>63</v>
      </c>
      <c r="J355" t="b">
        <f>AND(Table1[[#This Row],[address]]=Table1[[#This Row],[address7]],Table1[[#This Row],[address]]=Table1[[#This Row],[address16]],Table1[[#This Row],[address]]=Table1[[#This Row],[address25]])</f>
        <v>1</v>
      </c>
      <c r="M355" t="s">
        <v>49</v>
      </c>
      <c r="O355" t="s">
        <v>289</v>
      </c>
      <c r="P355">
        <v>15</v>
      </c>
      <c r="Q355">
        <v>48</v>
      </c>
      <c r="W355" t="s">
        <v>50</v>
      </c>
      <c r="Y355" t="s">
        <v>289</v>
      </c>
      <c r="Z355">
        <v>15</v>
      </c>
      <c r="AA355">
        <v>48</v>
      </c>
      <c r="AG355" t="s">
        <v>51</v>
      </c>
      <c r="AI355" t="s">
        <v>289</v>
      </c>
      <c r="AJ355">
        <v>15</v>
      </c>
      <c r="AK355">
        <v>63</v>
      </c>
    </row>
    <row r="356" spans="1:37" ht="15" customHeight="1">
      <c r="A356" t="str">
        <f>LEFT(Table1[[#This Row],[address]],3)&amp;(RIGHT(Table1[[#This Row],[address]],LEN(Table1[[#This Row],[address]])-3)+1)</f>
        <v>$C$24</v>
      </c>
      <c r="B356" t="str">
        <f>IF(Table1[[#This Row],[E]]&lt;&gt;"",1,"x")</f>
        <v>x</v>
      </c>
      <c r="C356" t="s">
        <v>48</v>
      </c>
      <c r="E356" t="s">
        <v>290</v>
      </c>
      <c r="F356">
        <v>15</v>
      </c>
      <c r="G356">
        <v>48</v>
      </c>
      <c r="H356">
        <f>MAX(Table1[[#This Row],[h]],Table1[[#This Row],[h8]],Table1[[#This Row],[h17]],Table1[[#This Row],[h26]])</f>
        <v>15</v>
      </c>
      <c r="I356">
        <f>MAX(Table1[[#This Row],[w]],Table1[[#This Row],[w9]],Table1[[#This Row],[w18]],Table1[[#This Row],[w27]])</f>
        <v>63</v>
      </c>
      <c r="J356" t="b">
        <f>AND(Table1[[#This Row],[address]]=Table1[[#This Row],[address7]],Table1[[#This Row],[address]]=Table1[[#This Row],[address16]],Table1[[#This Row],[address]]=Table1[[#This Row],[address25]])</f>
        <v>1</v>
      </c>
      <c r="M356" t="s">
        <v>49</v>
      </c>
      <c r="O356" t="s">
        <v>290</v>
      </c>
      <c r="P356">
        <v>15</v>
      </c>
      <c r="Q356">
        <v>48</v>
      </c>
      <c r="W356" t="s">
        <v>50</v>
      </c>
      <c r="Y356" t="s">
        <v>290</v>
      </c>
      <c r="Z356">
        <v>15</v>
      </c>
      <c r="AA356">
        <v>48</v>
      </c>
      <c r="AG356" t="s">
        <v>51</v>
      </c>
      <c r="AI356" t="s">
        <v>290</v>
      </c>
      <c r="AJ356">
        <v>15</v>
      </c>
      <c r="AK356">
        <v>63</v>
      </c>
    </row>
    <row r="357" spans="1:37" ht="15" customHeight="1">
      <c r="A357" t="str">
        <f>LEFT(Table1[[#This Row],[address]],3)&amp;(RIGHT(Table1[[#This Row],[address]],LEN(Table1[[#This Row],[address]])-3)+1)</f>
        <v>$C$25</v>
      </c>
      <c r="B357" t="str">
        <f>IF(Table1[[#This Row],[E]]&lt;&gt;"",1,"x")</f>
        <v>x</v>
      </c>
      <c r="C357" t="s">
        <v>48</v>
      </c>
      <c r="E357" t="s">
        <v>291</v>
      </c>
      <c r="F357">
        <v>15</v>
      </c>
      <c r="G357">
        <v>48</v>
      </c>
      <c r="H357">
        <f>MAX(Table1[[#This Row],[h]],Table1[[#This Row],[h8]],Table1[[#This Row],[h17]],Table1[[#This Row],[h26]])</f>
        <v>15</v>
      </c>
      <c r="I357">
        <f>MAX(Table1[[#This Row],[w]],Table1[[#This Row],[w9]],Table1[[#This Row],[w18]],Table1[[#This Row],[w27]])</f>
        <v>63</v>
      </c>
      <c r="J357" t="b">
        <f>AND(Table1[[#This Row],[address]]=Table1[[#This Row],[address7]],Table1[[#This Row],[address]]=Table1[[#This Row],[address16]],Table1[[#This Row],[address]]=Table1[[#This Row],[address25]])</f>
        <v>1</v>
      </c>
      <c r="M357" t="s">
        <v>49</v>
      </c>
      <c r="O357" t="s">
        <v>291</v>
      </c>
      <c r="P357">
        <v>15</v>
      </c>
      <c r="Q357">
        <v>48</v>
      </c>
      <c r="W357" t="s">
        <v>50</v>
      </c>
      <c r="Y357" t="s">
        <v>291</v>
      </c>
      <c r="Z357">
        <v>15</v>
      </c>
      <c r="AA357">
        <v>48</v>
      </c>
      <c r="AG357" t="s">
        <v>51</v>
      </c>
      <c r="AI357" t="s">
        <v>291</v>
      </c>
      <c r="AJ357">
        <v>15</v>
      </c>
      <c r="AK357">
        <v>63</v>
      </c>
    </row>
    <row r="358" spans="1:37" ht="15" customHeight="1">
      <c r="A358" t="str">
        <f>LEFT(Table1[[#This Row],[address]],3)&amp;(RIGHT(Table1[[#This Row],[address]],LEN(Table1[[#This Row],[address]])-3)+1)</f>
        <v>$C$26</v>
      </c>
      <c r="B358" t="str">
        <f>IF(Table1[[#This Row],[E]]&lt;&gt;"",1,"x")</f>
        <v>x</v>
      </c>
      <c r="C358" t="s">
        <v>48</v>
      </c>
      <c r="E358" t="s">
        <v>292</v>
      </c>
      <c r="F358">
        <v>15</v>
      </c>
      <c r="G358">
        <v>48</v>
      </c>
      <c r="H358">
        <f>MAX(Table1[[#This Row],[h]],Table1[[#This Row],[h8]],Table1[[#This Row],[h17]],Table1[[#This Row],[h26]])</f>
        <v>15</v>
      </c>
      <c r="I358">
        <f>MAX(Table1[[#This Row],[w]],Table1[[#This Row],[w9]],Table1[[#This Row],[w18]],Table1[[#This Row],[w27]])</f>
        <v>63</v>
      </c>
      <c r="J358" t="b">
        <f>AND(Table1[[#This Row],[address]]=Table1[[#This Row],[address7]],Table1[[#This Row],[address]]=Table1[[#This Row],[address16]],Table1[[#This Row],[address]]=Table1[[#This Row],[address25]])</f>
        <v>1</v>
      </c>
      <c r="M358" t="s">
        <v>49</v>
      </c>
      <c r="O358" t="s">
        <v>292</v>
      </c>
      <c r="P358">
        <v>15</v>
      </c>
      <c r="Q358">
        <v>48</v>
      </c>
      <c r="W358" t="s">
        <v>50</v>
      </c>
      <c r="Y358" t="s">
        <v>292</v>
      </c>
      <c r="Z358">
        <v>15</v>
      </c>
      <c r="AA358">
        <v>48</v>
      </c>
      <c r="AG358" t="s">
        <v>51</v>
      </c>
      <c r="AI358" t="s">
        <v>292</v>
      </c>
      <c r="AJ358">
        <v>15</v>
      </c>
      <c r="AK358">
        <v>63</v>
      </c>
    </row>
    <row r="359" spans="1:37" ht="15" customHeight="1">
      <c r="A359" t="str">
        <f>LEFT(Table1[[#This Row],[address]],3)&amp;(RIGHT(Table1[[#This Row],[address]],LEN(Table1[[#This Row],[address]])-3)+1)</f>
        <v>$C$27</v>
      </c>
      <c r="B359" t="str">
        <f>IF(Table1[[#This Row],[E]]&lt;&gt;"",1,"x")</f>
        <v>x</v>
      </c>
      <c r="C359" t="s">
        <v>48</v>
      </c>
      <c r="D359" s="4"/>
      <c r="E359" t="s">
        <v>293</v>
      </c>
      <c r="F359">
        <v>15</v>
      </c>
      <c r="G359">
        <v>48</v>
      </c>
      <c r="H359">
        <f>MAX(Table1[[#This Row],[h]],Table1[[#This Row],[h8]],Table1[[#This Row],[h17]],Table1[[#This Row],[h26]])</f>
        <v>15</v>
      </c>
      <c r="I359">
        <f>MAX(Table1[[#This Row],[w]],Table1[[#This Row],[w9]],Table1[[#This Row],[w18]],Table1[[#This Row],[w27]])</f>
        <v>63</v>
      </c>
      <c r="J359" t="b">
        <f>AND(Table1[[#This Row],[address]]=Table1[[#This Row],[address7]],Table1[[#This Row],[address]]=Table1[[#This Row],[address16]],Table1[[#This Row],[address]]=Table1[[#This Row],[address25]])</f>
        <v>1</v>
      </c>
      <c r="M359" t="s">
        <v>49</v>
      </c>
      <c r="O359" t="s">
        <v>293</v>
      </c>
      <c r="P359">
        <v>15</v>
      </c>
      <c r="Q359">
        <v>48</v>
      </c>
      <c r="W359" t="s">
        <v>50</v>
      </c>
      <c r="Y359" t="s">
        <v>293</v>
      </c>
      <c r="Z359">
        <v>15</v>
      </c>
      <c r="AA359">
        <v>48</v>
      </c>
      <c r="AG359" t="s">
        <v>51</v>
      </c>
      <c r="AI359" t="s">
        <v>293</v>
      </c>
      <c r="AJ359">
        <v>15</v>
      </c>
      <c r="AK359">
        <v>63</v>
      </c>
    </row>
    <row r="360" spans="1:37" ht="15" customHeight="1">
      <c r="A360" t="str">
        <f>LEFT(Table1[[#This Row],[address]],3)&amp;(RIGHT(Table1[[#This Row],[address]],LEN(Table1[[#This Row],[address]])-3)+1)</f>
        <v>$C$28</v>
      </c>
      <c r="B360" t="str">
        <f>IF(Table1[[#This Row],[E]]&lt;&gt;"",1,"x")</f>
        <v>x</v>
      </c>
      <c r="C360" t="s">
        <v>48</v>
      </c>
      <c r="D360" s="4"/>
      <c r="E360" t="s">
        <v>294</v>
      </c>
      <c r="F360">
        <v>15</v>
      </c>
      <c r="G360">
        <v>48</v>
      </c>
      <c r="H360">
        <f>MAX(Table1[[#This Row],[h]],Table1[[#This Row],[h8]],Table1[[#This Row],[h17]],Table1[[#This Row],[h26]])</f>
        <v>15</v>
      </c>
      <c r="I360">
        <f>MAX(Table1[[#This Row],[w]],Table1[[#This Row],[w9]],Table1[[#This Row],[w18]],Table1[[#This Row],[w27]])</f>
        <v>63</v>
      </c>
      <c r="J360" t="b">
        <f>AND(Table1[[#This Row],[address]]=Table1[[#This Row],[address7]],Table1[[#This Row],[address]]=Table1[[#This Row],[address16]],Table1[[#This Row],[address]]=Table1[[#This Row],[address25]])</f>
        <v>1</v>
      </c>
      <c r="M360" t="s">
        <v>49</v>
      </c>
      <c r="N360" s="4"/>
      <c r="O360" t="s">
        <v>294</v>
      </c>
      <c r="P360">
        <v>15</v>
      </c>
      <c r="Q360">
        <v>48</v>
      </c>
      <c r="W360" t="s">
        <v>50</v>
      </c>
      <c r="X360" s="4"/>
      <c r="Y360" t="s">
        <v>294</v>
      </c>
      <c r="Z360">
        <v>15</v>
      </c>
      <c r="AA360">
        <v>48</v>
      </c>
      <c r="AG360" t="s">
        <v>51</v>
      </c>
      <c r="AH360" s="4"/>
      <c r="AI360" t="s">
        <v>294</v>
      </c>
      <c r="AJ360">
        <v>15</v>
      </c>
      <c r="AK360">
        <v>63</v>
      </c>
    </row>
    <row r="361" spans="1:37" ht="15" customHeight="1">
      <c r="A361" t="str">
        <f>LEFT(Table1[[#This Row],[address]],3)&amp;(RIGHT(Table1[[#This Row],[address]],LEN(Table1[[#This Row],[address]])-3)+1)</f>
        <v>$C$29</v>
      </c>
      <c r="B361" t="str">
        <f>IF(Table1[[#This Row],[E]]&lt;&gt;"",1,"x")</f>
        <v>x</v>
      </c>
      <c r="C361" t="s">
        <v>48</v>
      </c>
      <c r="D361" s="4"/>
      <c r="E361" t="s">
        <v>295</v>
      </c>
      <c r="F361">
        <v>15</v>
      </c>
      <c r="G361">
        <v>48</v>
      </c>
      <c r="H361">
        <f>MAX(Table1[[#This Row],[h]],Table1[[#This Row],[h8]],Table1[[#This Row],[h17]],Table1[[#This Row],[h26]])</f>
        <v>15</v>
      </c>
      <c r="I361">
        <f>MAX(Table1[[#This Row],[w]],Table1[[#This Row],[w9]],Table1[[#This Row],[w18]],Table1[[#This Row],[w27]])</f>
        <v>63</v>
      </c>
      <c r="J361" t="b">
        <f>AND(Table1[[#This Row],[address]]=Table1[[#This Row],[address7]],Table1[[#This Row],[address]]=Table1[[#This Row],[address16]],Table1[[#This Row],[address]]=Table1[[#This Row],[address25]])</f>
        <v>1</v>
      </c>
      <c r="M361" t="s">
        <v>49</v>
      </c>
      <c r="O361" t="s">
        <v>295</v>
      </c>
      <c r="P361">
        <v>15</v>
      </c>
      <c r="Q361">
        <v>48</v>
      </c>
      <c r="W361" t="s">
        <v>50</v>
      </c>
      <c r="Y361" t="s">
        <v>295</v>
      </c>
      <c r="Z361">
        <v>15</v>
      </c>
      <c r="AA361">
        <v>48</v>
      </c>
      <c r="AG361" t="s">
        <v>51</v>
      </c>
      <c r="AI361" t="s">
        <v>295</v>
      </c>
      <c r="AJ361">
        <v>15</v>
      </c>
      <c r="AK361">
        <v>63</v>
      </c>
    </row>
    <row r="362" spans="1:37" ht="15" customHeight="1">
      <c r="A362" t="str">
        <f>LEFT(Table1[[#This Row],[address]],3)&amp;(RIGHT(Table1[[#This Row],[address]],LEN(Table1[[#This Row],[address]])-3)+1)</f>
        <v>$C$30</v>
      </c>
      <c r="B362" t="str">
        <f>IF(Table1[[#This Row],[E]]&lt;&gt;"",1,"x")</f>
        <v>x</v>
      </c>
      <c r="C362" t="s">
        <v>48</v>
      </c>
      <c r="D362" s="4"/>
      <c r="E362" t="s">
        <v>296</v>
      </c>
      <c r="F362">
        <v>15</v>
      </c>
      <c r="G362">
        <v>48</v>
      </c>
      <c r="H362">
        <f>MAX(Table1[[#This Row],[h]],Table1[[#This Row],[h8]],Table1[[#This Row],[h17]],Table1[[#This Row],[h26]])</f>
        <v>15</v>
      </c>
      <c r="I362">
        <f>MAX(Table1[[#This Row],[w]],Table1[[#This Row],[w9]],Table1[[#This Row],[w18]],Table1[[#This Row],[w27]])</f>
        <v>63</v>
      </c>
      <c r="J362" t="b">
        <f>AND(Table1[[#This Row],[address]]=Table1[[#This Row],[address7]],Table1[[#This Row],[address]]=Table1[[#This Row],[address16]],Table1[[#This Row],[address]]=Table1[[#This Row],[address25]])</f>
        <v>1</v>
      </c>
      <c r="M362" t="s">
        <v>49</v>
      </c>
      <c r="O362" t="s">
        <v>296</v>
      </c>
      <c r="P362">
        <v>15</v>
      </c>
      <c r="Q362">
        <v>48</v>
      </c>
      <c r="W362" t="s">
        <v>50</v>
      </c>
      <c r="Y362" t="s">
        <v>296</v>
      </c>
      <c r="Z362">
        <v>15</v>
      </c>
      <c r="AA362">
        <v>48</v>
      </c>
      <c r="AG362" t="s">
        <v>51</v>
      </c>
      <c r="AI362" t="s">
        <v>296</v>
      </c>
      <c r="AJ362">
        <v>15</v>
      </c>
      <c r="AK362">
        <v>63</v>
      </c>
    </row>
    <row r="363" spans="1:37" ht="15" customHeight="1">
      <c r="A363" t="str">
        <f>LEFT(Table1[[#This Row],[address]],3)&amp;(RIGHT(Table1[[#This Row],[address]],LEN(Table1[[#This Row],[address]])-3)+1)</f>
        <v>$C$31</v>
      </c>
      <c r="B363" t="str">
        <f>IF(Table1[[#This Row],[E]]&lt;&gt;"",1,"x")</f>
        <v>x</v>
      </c>
      <c r="C363" t="s">
        <v>48</v>
      </c>
      <c r="E363" t="s">
        <v>297</v>
      </c>
      <c r="F363">
        <v>15</v>
      </c>
      <c r="G363">
        <v>48</v>
      </c>
      <c r="H363">
        <f>MAX(Table1[[#This Row],[h]],Table1[[#This Row],[h8]],Table1[[#This Row],[h17]],Table1[[#This Row],[h26]])</f>
        <v>15</v>
      </c>
      <c r="I363">
        <f>MAX(Table1[[#This Row],[w]],Table1[[#This Row],[w9]],Table1[[#This Row],[w18]],Table1[[#This Row],[w27]])</f>
        <v>63</v>
      </c>
      <c r="J363" t="b">
        <f>AND(Table1[[#This Row],[address]]=Table1[[#This Row],[address7]],Table1[[#This Row],[address]]=Table1[[#This Row],[address16]],Table1[[#This Row],[address]]=Table1[[#This Row],[address25]])</f>
        <v>1</v>
      </c>
      <c r="M363" t="s">
        <v>49</v>
      </c>
      <c r="O363" t="s">
        <v>297</v>
      </c>
      <c r="P363">
        <v>15</v>
      </c>
      <c r="Q363">
        <v>48</v>
      </c>
      <c r="W363" t="s">
        <v>50</v>
      </c>
      <c r="Y363" t="s">
        <v>297</v>
      </c>
      <c r="Z363">
        <v>15</v>
      </c>
      <c r="AA363">
        <v>48</v>
      </c>
      <c r="AG363" t="s">
        <v>51</v>
      </c>
      <c r="AI363" t="s">
        <v>297</v>
      </c>
      <c r="AJ363">
        <v>15</v>
      </c>
      <c r="AK363">
        <v>63</v>
      </c>
    </row>
    <row r="364" spans="1:37" ht="15" customHeight="1">
      <c r="A364" t="str">
        <f>LEFT(Table1[[#This Row],[address]],3)&amp;(RIGHT(Table1[[#This Row],[address]],LEN(Table1[[#This Row],[address]])-3)+1)</f>
        <v>$A$2</v>
      </c>
      <c r="B364">
        <f>IF(Table1[[#This Row],[E]]&lt;&gt;"",1,"x")</f>
        <v>1</v>
      </c>
      <c r="C364" t="s">
        <v>52</v>
      </c>
      <c r="D364" t="s">
        <v>450</v>
      </c>
      <c r="E364" t="s">
        <v>112</v>
      </c>
      <c r="F364">
        <v>21</v>
      </c>
      <c r="G364">
        <v>39.75</v>
      </c>
      <c r="H364">
        <f>MAX(Table1[[#This Row],[h]],Table1[[#This Row],[h8]],Table1[[#This Row],[h17]],Table1[[#This Row],[h26]])</f>
        <v>27</v>
      </c>
      <c r="I364">
        <f>MAX(Table1[[#This Row],[w]],Table1[[#This Row],[w9]],Table1[[#This Row],[w18]],Table1[[#This Row],[w27]])</f>
        <v>39.75</v>
      </c>
      <c r="J364" t="b">
        <f>AND(Table1[[#This Row],[address]]=Table1[[#This Row],[address7]],Table1[[#This Row],[address]]=Table1[[#This Row],[address16]],Table1[[#This Row],[address]]=Table1[[#This Row],[address25]])</f>
        <v>1</v>
      </c>
      <c r="M364" t="s">
        <v>53</v>
      </c>
      <c r="N364" t="s">
        <v>451</v>
      </c>
      <c r="O364" t="s">
        <v>112</v>
      </c>
      <c r="P364">
        <v>21</v>
      </c>
      <c r="Q364">
        <v>39.75</v>
      </c>
      <c r="W364" t="s">
        <v>54</v>
      </c>
      <c r="X364" t="s">
        <v>452</v>
      </c>
      <c r="Y364" t="s">
        <v>112</v>
      </c>
      <c r="Z364">
        <v>21</v>
      </c>
      <c r="AA364">
        <v>39.75</v>
      </c>
      <c r="AG364" t="s">
        <v>55</v>
      </c>
      <c r="AH364" t="s">
        <v>453</v>
      </c>
      <c r="AI364" t="s">
        <v>112</v>
      </c>
      <c r="AJ364">
        <v>27</v>
      </c>
      <c r="AK364">
        <v>39.75</v>
      </c>
    </row>
    <row r="365" spans="1:37" ht="15" customHeight="1">
      <c r="A365" t="str">
        <f>LEFT(Table1[[#This Row],[address]],3)&amp;(RIGHT(Table1[[#This Row],[address]],LEN(Table1[[#This Row],[address]])-3)+1)</f>
        <v>$A$3</v>
      </c>
      <c r="B365">
        <f>IF(Table1[[#This Row],[E]]&lt;&gt;"",1,"x")</f>
        <v>1</v>
      </c>
      <c r="C365" t="s">
        <v>52</v>
      </c>
      <c r="D365" t="s">
        <v>454</v>
      </c>
      <c r="E365" t="s">
        <v>110</v>
      </c>
      <c r="F365">
        <v>15.75</v>
      </c>
      <c r="G365">
        <v>39.75</v>
      </c>
      <c r="H365">
        <f>MAX(Table1[[#This Row],[h]],Table1[[#This Row],[h8]],Table1[[#This Row],[h17]],Table1[[#This Row],[h26]])</f>
        <v>15.75</v>
      </c>
      <c r="I365">
        <f>MAX(Table1[[#This Row],[w]],Table1[[#This Row],[w9]],Table1[[#This Row],[w18]],Table1[[#This Row],[w27]])</f>
        <v>39.75</v>
      </c>
      <c r="J365" t="b">
        <f>AND(Table1[[#This Row],[address]]=Table1[[#This Row],[address7]],Table1[[#This Row],[address]]=Table1[[#This Row],[address16]],Table1[[#This Row],[address]]=Table1[[#This Row],[address25]])</f>
        <v>1</v>
      </c>
      <c r="M365" t="s">
        <v>53</v>
      </c>
      <c r="N365" t="s">
        <v>455</v>
      </c>
      <c r="O365" t="s">
        <v>110</v>
      </c>
      <c r="P365">
        <v>15.75</v>
      </c>
      <c r="Q365">
        <v>39.75</v>
      </c>
      <c r="W365" t="s">
        <v>54</v>
      </c>
      <c r="X365" t="s">
        <v>456</v>
      </c>
      <c r="Y365" t="s">
        <v>110</v>
      </c>
      <c r="Z365">
        <v>15.75</v>
      </c>
      <c r="AA365">
        <v>39.75</v>
      </c>
      <c r="AG365" t="s">
        <v>55</v>
      </c>
      <c r="AH365" t="s">
        <v>457</v>
      </c>
      <c r="AI365" t="s">
        <v>110</v>
      </c>
      <c r="AJ365">
        <v>15.75</v>
      </c>
      <c r="AK365">
        <v>39.75</v>
      </c>
    </row>
    <row r="366" spans="1:37" ht="15" customHeight="1">
      <c r="A366" t="str">
        <f>LEFT(Table1[[#This Row],[address]],3)&amp;(RIGHT(Table1[[#This Row],[address]],LEN(Table1[[#This Row],[address]])-3)+1)</f>
        <v>$A$4</v>
      </c>
      <c r="B366">
        <f>IF(Table1[[#This Row],[E]]&lt;&gt;"",1,"x")</f>
        <v>1</v>
      </c>
      <c r="C366" t="s">
        <v>52</v>
      </c>
      <c r="D366" t="s">
        <v>458</v>
      </c>
      <c r="E366" t="s">
        <v>116</v>
      </c>
      <c r="F366">
        <v>75</v>
      </c>
      <c r="G366">
        <v>39.75</v>
      </c>
      <c r="H366">
        <f>MAX(Table1[[#This Row],[h]],Table1[[#This Row],[h8]],Table1[[#This Row],[h17]],Table1[[#This Row],[h26]])</f>
        <v>75</v>
      </c>
      <c r="I366">
        <f>MAX(Table1[[#This Row],[w]],Table1[[#This Row],[w9]],Table1[[#This Row],[w18]],Table1[[#This Row],[w27]])</f>
        <v>39.75</v>
      </c>
      <c r="J366" t="b">
        <f>AND(Table1[[#This Row],[address]]=Table1[[#This Row],[address7]],Table1[[#This Row],[address]]=Table1[[#This Row],[address16]],Table1[[#This Row],[address]]=Table1[[#This Row],[address25]])</f>
        <v>1</v>
      </c>
      <c r="M366" t="s">
        <v>53</v>
      </c>
      <c r="N366" t="s">
        <v>459</v>
      </c>
      <c r="O366" t="s">
        <v>116</v>
      </c>
      <c r="P366">
        <v>75</v>
      </c>
      <c r="Q366">
        <v>39.75</v>
      </c>
      <c r="W366" t="s">
        <v>54</v>
      </c>
      <c r="X366" t="s">
        <v>460</v>
      </c>
      <c r="Y366" t="s">
        <v>116</v>
      </c>
      <c r="Z366">
        <v>75</v>
      </c>
      <c r="AA366">
        <v>39.75</v>
      </c>
      <c r="AG366" t="s">
        <v>55</v>
      </c>
      <c r="AH366" t="s">
        <v>461</v>
      </c>
      <c r="AI366" t="s">
        <v>116</v>
      </c>
      <c r="AJ366">
        <v>75</v>
      </c>
      <c r="AK366">
        <v>39.75</v>
      </c>
    </row>
    <row r="367" spans="1:37" ht="15" customHeight="1">
      <c r="A367" t="str">
        <f>LEFT(Table1[[#This Row],[address]],3)&amp;(RIGHT(Table1[[#This Row],[address]],LEN(Table1[[#This Row],[address]])-3)+1)</f>
        <v>$A$5</v>
      </c>
      <c r="B367">
        <f>IF(Table1[[#This Row],[E]]&lt;&gt;"",1,"x")</f>
        <v>1</v>
      </c>
      <c r="C367" t="s">
        <v>52</v>
      </c>
      <c r="D367" t="s">
        <v>462</v>
      </c>
      <c r="E367" t="s">
        <v>121</v>
      </c>
      <c r="F367">
        <v>40.5</v>
      </c>
      <c r="G367">
        <v>39.75</v>
      </c>
      <c r="H367">
        <f>MAX(Table1[[#This Row],[h]],Table1[[#This Row],[h8]],Table1[[#This Row],[h17]],Table1[[#This Row],[h26]])</f>
        <v>40.5</v>
      </c>
      <c r="I367">
        <f>MAX(Table1[[#This Row],[w]],Table1[[#This Row],[w9]],Table1[[#This Row],[w18]],Table1[[#This Row],[w27]])</f>
        <v>39.75</v>
      </c>
      <c r="J367" t="b">
        <f>AND(Table1[[#This Row],[address]]=Table1[[#This Row],[address7]],Table1[[#This Row],[address]]=Table1[[#This Row],[address16]],Table1[[#This Row],[address]]=Table1[[#This Row],[address25]])</f>
        <v>1</v>
      </c>
      <c r="M367" t="s">
        <v>53</v>
      </c>
      <c r="N367" t="s">
        <v>463</v>
      </c>
      <c r="O367" t="s">
        <v>121</v>
      </c>
      <c r="P367">
        <v>40.5</v>
      </c>
      <c r="Q367">
        <v>39.75</v>
      </c>
      <c r="W367" t="s">
        <v>54</v>
      </c>
      <c r="X367" t="s">
        <v>464</v>
      </c>
      <c r="Y367" t="s">
        <v>121</v>
      </c>
      <c r="Z367">
        <v>40.5</v>
      </c>
      <c r="AA367">
        <v>39.75</v>
      </c>
      <c r="AG367" t="s">
        <v>55</v>
      </c>
      <c r="AH367" t="s">
        <v>465</v>
      </c>
      <c r="AI367" t="s">
        <v>121</v>
      </c>
      <c r="AJ367">
        <v>40.5</v>
      </c>
      <c r="AK367">
        <v>39.75</v>
      </c>
    </row>
    <row r="368" spans="1:37" ht="15" customHeight="1">
      <c r="A368" t="str">
        <f>LEFT(Table1[[#This Row],[address]],3)&amp;(RIGHT(Table1[[#This Row],[address]],LEN(Table1[[#This Row],[address]])-3)+1)</f>
        <v>$A$6</v>
      </c>
      <c r="B368" t="s">
        <v>155</v>
      </c>
      <c r="C368" t="s">
        <v>52</v>
      </c>
      <c r="D368" t="s">
        <v>8</v>
      </c>
      <c r="E368" t="s">
        <v>126</v>
      </c>
      <c r="F368">
        <v>50.25</v>
      </c>
      <c r="G368">
        <v>39.75</v>
      </c>
      <c r="H368">
        <f>MAX(Table1[[#This Row],[h]],Table1[[#This Row],[h8]],Table1[[#This Row],[h17]],Table1[[#This Row],[h26]])</f>
        <v>50.25</v>
      </c>
      <c r="I368">
        <f>MAX(Table1[[#This Row],[w]],Table1[[#This Row],[w9]],Table1[[#This Row],[w18]],Table1[[#This Row],[w27]])</f>
        <v>39.75</v>
      </c>
      <c r="J368" t="b">
        <f>AND(Table1[[#This Row],[address]]=Table1[[#This Row],[address7]],Table1[[#This Row],[address]]=Table1[[#This Row],[address16]],Table1[[#This Row],[address]]=Table1[[#This Row],[address25]])</f>
        <v>1</v>
      </c>
      <c r="M368" t="s">
        <v>53</v>
      </c>
      <c r="N368" t="s">
        <v>8</v>
      </c>
      <c r="O368" t="s">
        <v>126</v>
      </c>
      <c r="P368">
        <v>50.25</v>
      </c>
      <c r="Q368">
        <v>39.75</v>
      </c>
      <c r="W368" t="s">
        <v>54</v>
      </c>
      <c r="X368" t="s">
        <v>8</v>
      </c>
      <c r="Y368" t="s">
        <v>126</v>
      </c>
      <c r="Z368">
        <v>50.25</v>
      </c>
      <c r="AA368">
        <v>39.75</v>
      </c>
      <c r="AG368" t="s">
        <v>55</v>
      </c>
      <c r="AH368" t="s">
        <v>8</v>
      </c>
      <c r="AI368" t="s">
        <v>126</v>
      </c>
      <c r="AJ368">
        <v>50.25</v>
      </c>
      <c r="AK368">
        <v>39.75</v>
      </c>
    </row>
    <row r="369" spans="1:37" ht="15" customHeight="1">
      <c r="A369" t="str">
        <f>LEFT(Table1[[#This Row],[address]],3)&amp;(RIGHT(Table1[[#This Row],[address]],LEN(Table1[[#This Row],[address]])-3)+1)</f>
        <v>$A$7</v>
      </c>
      <c r="B369" t="s">
        <v>155</v>
      </c>
      <c r="C369" t="s">
        <v>52</v>
      </c>
      <c r="D369" t="s">
        <v>9</v>
      </c>
      <c r="E369" t="s">
        <v>130</v>
      </c>
      <c r="F369">
        <v>109.5</v>
      </c>
      <c r="G369">
        <v>39.75</v>
      </c>
      <c r="H369">
        <f>MAX(Table1[[#This Row],[h]],Table1[[#This Row],[h8]],Table1[[#This Row],[h17]],Table1[[#This Row],[h26]])</f>
        <v>109.5</v>
      </c>
      <c r="I369">
        <f>MAX(Table1[[#This Row],[w]],Table1[[#This Row],[w9]],Table1[[#This Row],[w18]],Table1[[#This Row],[w27]])</f>
        <v>39.75</v>
      </c>
      <c r="J369" t="b">
        <f>AND(Table1[[#This Row],[address]]=Table1[[#This Row],[address7]],Table1[[#This Row],[address]]=Table1[[#This Row],[address16]],Table1[[#This Row],[address]]=Table1[[#This Row],[address25]])</f>
        <v>1</v>
      </c>
      <c r="M369" t="s">
        <v>53</v>
      </c>
      <c r="N369" t="s">
        <v>9</v>
      </c>
      <c r="O369" t="s">
        <v>130</v>
      </c>
      <c r="P369">
        <v>109.5</v>
      </c>
      <c r="Q369">
        <v>39.75</v>
      </c>
      <c r="W369" t="s">
        <v>54</v>
      </c>
      <c r="X369" t="s">
        <v>9</v>
      </c>
      <c r="Y369" t="s">
        <v>130</v>
      </c>
      <c r="Z369">
        <v>109.5</v>
      </c>
      <c r="AA369">
        <v>39.75</v>
      </c>
      <c r="AG369" t="s">
        <v>55</v>
      </c>
      <c r="AH369" t="s">
        <v>9</v>
      </c>
      <c r="AI369" t="s">
        <v>130</v>
      </c>
      <c r="AJ369">
        <v>109.5</v>
      </c>
      <c r="AK369">
        <v>39.75</v>
      </c>
    </row>
    <row r="370" spans="1:37" ht="15" customHeight="1">
      <c r="A370" t="str">
        <f>LEFT(Table1[[#This Row],[address]],3)&amp;(RIGHT(Table1[[#This Row],[address]],LEN(Table1[[#This Row],[address]])-3)+1)</f>
        <v>$A$8</v>
      </c>
      <c r="B370" t="s">
        <v>155</v>
      </c>
      <c r="C370" t="s">
        <v>52</v>
      </c>
      <c r="D370" t="s">
        <v>10</v>
      </c>
      <c r="E370" t="s">
        <v>134</v>
      </c>
      <c r="F370">
        <v>82.5</v>
      </c>
      <c r="G370">
        <v>39.75</v>
      </c>
      <c r="H370">
        <f>MAX(Table1[[#This Row],[h]],Table1[[#This Row],[h8]],Table1[[#This Row],[h17]],Table1[[#This Row],[h26]])</f>
        <v>82.5</v>
      </c>
      <c r="I370">
        <f>MAX(Table1[[#This Row],[w]],Table1[[#This Row],[w9]],Table1[[#This Row],[w18]],Table1[[#This Row],[w27]])</f>
        <v>39.75</v>
      </c>
      <c r="J370" t="b">
        <f>AND(Table1[[#This Row],[address]]=Table1[[#This Row],[address7]],Table1[[#This Row],[address]]=Table1[[#This Row],[address16]],Table1[[#This Row],[address]]=Table1[[#This Row],[address25]])</f>
        <v>1</v>
      </c>
      <c r="M370" t="s">
        <v>53</v>
      </c>
      <c r="N370" t="s">
        <v>10</v>
      </c>
      <c r="O370" t="s">
        <v>134</v>
      </c>
      <c r="P370">
        <v>82.5</v>
      </c>
      <c r="Q370">
        <v>39.75</v>
      </c>
      <c r="W370" t="s">
        <v>54</v>
      </c>
      <c r="X370" t="s">
        <v>10</v>
      </c>
      <c r="Y370" t="s">
        <v>134</v>
      </c>
      <c r="Z370">
        <v>82.5</v>
      </c>
      <c r="AA370">
        <v>39.75</v>
      </c>
      <c r="AG370" t="s">
        <v>55</v>
      </c>
      <c r="AH370" t="s">
        <v>10</v>
      </c>
      <c r="AI370" t="s">
        <v>134</v>
      </c>
      <c r="AJ370">
        <v>82.5</v>
      </c>
      <c r="AK370">
        <v>39.75</v>
      </c>
    </row>
    <row r="371" spans="1:37" ht="15" customHeight="1">
      <c r="A371" t="str">
        <f>LEFT(Table1[[#This Row],[address]],3)&amp;(RIGHT(Table1[[#This Row],[address]],LEN(Table1[[#This Row],[address]])-3)+1)</f>
        <v>$A$9</v>
      </c>
      <c r="B371" t="s">
        <v>155</v>
      </c>
      <c r="C371" t="s">
        <v>52</v>
      </c>
      <c r="D371" t="s">
        <v>11</v>
      </c>
      <c r="E371" t="s">
        <v>135</v>
      </c>
      <c r="F371">
        <v>78</v>
      </c>
      <c r="G371">
        <v>39.75</v>
      </c>
      <c r="H371">
        <f>MAX(Table1[[#This Row],[h]],Table1[[#This Row],[h8]],Table1[[#This Row],[h17]],Table1[[#This Row],[h26]])</f>
        <v>78</v>
      </c>
      <c r="I371">
        <f>MAX(Table1[[#This Row],[w]],Table1[[#This Row],[w9]],Table1[[#This Row],[w18]],Table1[[#This Row],[w27]])</f>
        <v>39.75</v>
      </c>
      <c r="J371" t="b">
        <f>AND(Table1[[#This Row],[address]]=Table1[[#This Row],[address7]],Table1[[#This Row],[address]]=Table1[[#This Row],[address16]],Table1[[#This Row],[address]]=Table1[[#This Row],[address25]])</f>
        <v>1</v>
      </c>
      <c r="M371" t="s">
        <v>53</v>
      </c>
      <c r="N371" t="s">
        <v>11</v>
      </c>
      <c r="O371" t="s">
        <v>135</v>
      </c>
      <c r="P371">
        <v>78</v>
      </c>
      <c r="Q371">
        <v>39.75</v>
      </c>
      <c r="W371" t="s">
        <v>54</v>
      </c>
      <c r="X371" t="s">
        <v>11</v>
      </c>
      <c r="Y371" t="s">
        <v>135</v>
      </c>
      <c r="Z371">
        <v>78</v>
      </c>
      <c r="AA371">
        <v>39.75</v>
      </c>
      <c r="AG371" t="s">
        <v>55</v>
      </c>
      <c r="AH371" t="s">
        <v>11</v>
      </c>
      <c r="AI371" t="s">
        <v>135</v>
      </c>
      <c r="AJ371">
        <v>78</v>
      </c>
      <c r="AK371">
        <v>39.75</v>
      </c>
    </row>
    <row r="372" spans="1:37" ht="15" customHeight="1">
      <c r="A372" t="str">
        <f>LEFT(Table1[[#This Row],[address]],3)&amp;(RIGHT(Table1[[#This Row],[address]],LEN(Table1[[#This Row],[address]])-3)+1)</f>
        <v>$A$10</v>
      </c>
      <c r="B372">
        <f>IF(Table1[[#This Row],[E]]&lt;&gt;"",1,"x")</f>
        <v>1</v>
      </c>
      <c r="C372" t="s">
        <v>52</v>
      </c>
      <c r="D372" s="4" t="s">
        <v>359</v>
      </c>
      <c r="E372" t="s">
        <v>136</v>
      </c>
      <c r="F372">
        <v>15.75</v>
      </c>
      <c r="G372">
        <v>39.75</v>
      </c>
      <c r="H372">
        <f>MAX(Table1[[#This Row],[h]],Table1[[#This Row],[h8]],Table1[[#This Row],[h17]],Table1[[#This Row],[h26]])</f>
        <v>15.75</v>
      </c>
      <c r="I372">
        <f>MAX(Table1[[#This Row],[w]],Table1[[#This Row],[w9]],Table1[[#This Row],[w18]],Table1[[#This Row],[w27]])</f>
        <v>39.75</v>
      </c>
      <c r="J372" t="b">
        <f>AND(Table1[[#This Row],[address]]=Table1[[#This Row],[address7]],Table1[[#This Row],[address]]=Table1[[#This Row],[address16]],Table1[[#This Row],[address]]=Table1[[#This Row],[address25]])</f>
        <v>1</v>
      </c>
      <c r="M372" t="s">
        <v>53</v>
      </c>
      <c r="N372" s="4" t="s">
        <v>466</v>
      </c>
      <c r="O372" t="s">
        <v>136</v>
      </c>
      <c r="P372">
        <v>15.75</v>
      </c>
      <c r="Q372">
        <v>39.75</v>
      </c>
      <c r="W372" t="s">
        <v>54</v>
      </c>
      <c r="X372" s="4" t="s">
        <v>359</v>
      </c>
      <c r="Y372" t="s">
        <v>136</v>
      </c>
      <c r="Z372">
        <v>15.75</v>
      </c>
      <c r="AA372">
        <v>39.75</v>
      </c>
      <c r="AG372" t="s">
        <v>55</v>
      </c>
      <c r="AH372" s="4" t="s">
        <v>361</v>
      </c>
      <c r="AI372" t="s">
        <v>136</v>
      </c>
      <c r="AJ372">
        <v>15.75</v>
      </c>
      <c r="AK372">
        <v>39.75</v>
      </c>
    </row>
    <row r="373" spans="1:37" ht="15" customHeight="1">
      <c r="A373" t="str">
        <f>LEFT(Table1[[#This Row],[address]],3)&amp;(RIGHT(Table1[[#This Row],[address]],LEN(Table1[[#This Row],[address]])-3)+1)</f>
        <v>$A$11</v>
      </c>
      <c r="B373" t="str">
        <f>IF(Table1[[#This Row],[E]]&lt;&gt;"",1,"x")</f>
        <v>x</v>
      </c>
      <c r="C373" t="s">
        <v>52</v>
      </c>
      <c r="D373" s="4"/>
      <c r="E373" t="s">
        <v>137</v>
      </c>
      <c r="F373">
        <v>99.75</v>
      </c>
      <c r="G373">
        <v>39.75</v>
      </c>
      <c r="H373">
        <f>MAX(Table1[[#This Row],[h]],Table1[[#This Row],[h8]],Table1[[#This Row],[h17]],Table1[[#This Row],[h26]])</f>
        <v>99.75</v>
      </c>
      <c r="I373">
        <f>MAX(Table1[[#This Row],[w]],Table1[[#This Row],[w9]],Table1[[#This Row],[w18]],Table1[[#This Row],[w27]])</f>
        <v>39.75</v>
      </c>
      <c r="J373" t="b">
        <f>AND(Table1[[#This Row],[address]]=Table1[[#This Row],[address7]],Table1[[#This Row],[address]]=Table1[[#This Row],[address16]],Table1[[#This Row],[address]]=Table1[[#This Row],[address25]])</f>
        <v>1</v>
      </c>
      <c r="M373" t="s">
        <v>53</v>
      </c>
      <c r="N373" s="4"/>
      <c r="O373" t="s">
        <v>137</v>
      </c>
      <c r="P373">
        <v>99.75</v>
      </c>
      <c r="Q373">
        <v>39.75</v>
      </c>
      <c r="W373" t="s">
        <v>54</v>
      </c>
      <c r="X373" s="4"/>
      <c r="Y373" t="s">
        <v>137</v>
      </c>
      <c r="Z373">
        <v>99.75</v>
      </c>
      <c r="AA373">
        <v>39.75</v>
      </c>
      <c r="AG373" t="s">
        <v>55</v>
      </c>
      <c r="AH373" s="4"/>
      <c r="AI373" t="s">
        <v>137</v>
      </c>
      <c r="AJ373">
        <v>99.75</v>
      </c>
      <c r="AK373">
        <v>39.75</v>
      </c>
    </row>
    <row r="374" spans="1:37" ht="15" customHeight="1">
      <c r="A374" t="str">
        <f>LEFT(Table1[[#This Row],[address]],3)&amp;(RIGHT(Table1[[#This Row],[address]],LEN(Table1[[#This Row],[address]])-3)+1)</f>
        <v>$A$12</v>
      </c>
      <c r="B374" t="str">
        <f>IF(Table1[[#This Row],[E]]&lt;&gt;"",1,"x")</f>
        <v>x</v>
      </c>
      <c r="C374" t="s">
        <v>52</v>
      </c>
      <c r="D374" s="4"/>
      <c r="E374" t="s">
        <v>138</v>
      </c>
      <c r="F374">
        <v>15</v>
      </c>
      <c r="G374">
        <v>39.75</v>
      </c>
      <c r="H374">
        <f>MAX(Table1[[#This Row],[h]],Table1[[#This Row],[h8]],Table1[[#This Row],[h17]],Table1[[#This Row],[h26]])</f>
        <v>15</v>
      </c>
      <c r="I374">
        <f>MAX(Table1[[#This Row],[w]],Table1[[#This Row],[w9]],Table1[[#This Row],[w18]],Table1[[#This Row],[w27]])</f>
        <v>39.75</v>
      </c>
      <c r="J374" t="b">
        <f>AND(Table1[[#This Row],[address]]=Table1[[#This Row],[address7]],Table1[[#This Row],[address]]=Table1[[#This Row],[address16]],Table1[[#This Row],[address]]=Table1[[#This Row],[address25]])</f>
        <v>1</v>
      </c>
      <c r="M374" t="s">
        <v>53</v>
      </c>
      <c r="N374" s="4"/>
      <c r="O374" t="s">
        <v>138</v>
      </c>
      <c r="P374">
        <v>15</v>
      </c>
      <c r="Q374">
        <v>39.75</v>
      </c>
      <c r="W374" t="s">
        <v>54</v>
      </c>
      <c r="X374" s="4"/>
      <c r="Y374" t="s">
        <v>138</v>
      </c>
      <c r="Z374">
        <v>15</v>
      </c>
      <c r="AA374">
        <v>39.75</v>
      </c>
      <c r="AG374" t="s">
        <v>55</v>
      </c>
      <c r="AH374" s="4"/>
      <c r="AI374" t="s">
        <v>138</v>
      </c>
      <c r="AJ374">
        <v>15</v>
      </c>
      <c r="AK374">
        <v>39.75</v>
      </c>
    </row>
    <row r="375" spans="1:37" ht="15" customHeight="1">
      <c r="A375" t="str">
        <f>LEFT(Table1[[#This Row],[address]],3)&amp;(RIGHT(Table1[[#This Row],[address]],LEN(Table1[[#This Row],[address]])-3)+1)</f>
        <v>$A$13</v>
      </c>
      <c r="B375" t="str">
        <f>IF(Table1[[#This Row],[E]]&lt;&gt;"",1,"x")</f>
        <v>x</v>
      </c>
      <c r="C375" t="s">
        <v>52</v>
      </c>
      <c r="D375" s="4"/>
      <c r="E375" t="s">
        <v>139</v>
      </c>
      <c r="F375">
        <v>15</v>
      </c>
      <c r="G375">
        <v>39.75</v>
      </c>
      <c r="H375">
        <f>MAX(Table1[[#This Row],[h]],Table1[[#This Row],[h8]],Table1[[#This Row],[h17]],Table1[[#This Row],[h26]])</f>
        <v>15</v>
      </c>
      <c r="I375">
        <f>MAX(Table1[[#This Row],[w]],Table1[[#This Row],[w9]],Table1[[#This Row],[w18]],Table1[[#This Row],[w27]])</f>
        <v>39.75</v>
      </c>
      <c r="J375" t="b">
        <f>AND(Table1[[#This Row],[address]]=Table1[[#This Row],[address7]],Table1[[#This Row],[address]]=Table1[[#This Row],[address16]],Table1[[#This Row],[address]]=Table1[[#This Row],[address25]])</f>
        <v>1</v>
      </c>
      <c r="M375" t="s">
        <v>53</v>
      </c>
      <c r="N375" s="4"/>
      <c r="O375" t="s">
        <v>139</v>
      </c>
      <c r="P375">
        <v>15</v>
      </c>
      <c r="Q375">
        <v>39.75</v>
      </c>
      <c r="W375" t="s">
        <v>54</v>
      </c>
      <c r="X375" s="4"/>
      <c r="Y375" t="s">
        <v>139</v>
      </c>
      <c r="Z375">
        <v>15</v>
      </c>
      <c r="AA375">
        <v>39.75</v>
      </c>
      <c r="AG375" t="s">
        <v>55</v>
      </c>
      <c r="AH375" s="4"/>
      <c r="AI375" t="s">
        <v>139</v>
      </c>
      <c r="AJ375">
        <v>15</v>
      </c>
      <c r="AK375">
        <v>39.75</v>
      </c>
    </row>
    <row r="376" spans="1:37" ht="15" customHeight="1">
      <c r="A376" t="str">
        <f>LEFT(Table1[[#This Row],[address]],3)&amp;(RIGHT(Table1[[#This Row],[address]],LEN(Table1[[#This Row],[address]])-3)+1)</f>
        <v>$A$14</v>
      </c>
      <c r="B376" t="str">
        <f>IF(Table1[[#This Row],[E]]&lt;&gt;"",1,"x")</f>
        <v>x</v>
      </c>
      <c r="C376" t="s">
        <v>52</v>
      </c>
      <c r="D376" s="4"/>
      <c r="E376" t="s">
        <v>140</v>
      </c>
      <c r="F376">
        <v>15</v>
      </c>
      <c r="G376">
        <v>39.75</v>
      </c>
      <c r="H376">
        <f>MAX(Table1[[#This Row],[h]],Table1[[#This Row],[h8]],Table1[[#This Row],[h17]],Table1[[#This Row],[h26]])</f>
        <v>15</v>
      </c>
      <c r="I376">
        <f>MAX(Table1[[#This Row],[w]],Table1[[#This Row],[w9]],Table1[[#This Row],[w18]],Table1[[#This Row],[w27]])</f>
        <v>39.75</v>
      </c>
      <c r="J376" t="b">
        <f>AND(Table1[[#This Row],[address]]=Table1[[#This Row],[address7]],Table1[[#This Row],[address]]=Table1[[#This Row],[address16]],Table1[[#This Row],[address]]=Table1[[#This Row],[address25]])</f>
        <v>1</v>
      </c>
      <c r="M376" t="s">
        <v>53</v>
      </c>
      <c r="O376" t="s">
        <v>140</v>
      </c>
      <c r="P376">
        <v>15</v>
      </c>
      <c r="Q376">
        <v>39.75</v>
      </c>
      <c r="W376" t="s">
        <v>54</v>
      </c>
      <c r="Y376" t="s">
        <v>140</v>
      </c>
      <c r="Z376">
        <v>15</v>
      </c>
      <c r="AA376">
        <v>39.75</v>
      </c>
      <c r="AG376" t="s">
        <v>55</v>
      </c>
      <c r="AI376" t="s">
        <v>140</v>
      </c>
      <c r="AJ376">
        <v>15</v>
      </c>
      <c r="AK376">
        <v>39.75</v>
      </c>
    </row>
    <row r="377" spans="1:37" ht="15" customHeight="1">
      <c r="A377" t="str">
        <f>LEFT(Table1[[#This Row],[address]],3)&amp;(RIGHT(Table1[[#This Row],[address]],LEN(Table1[[#This Row],[address]])-3)+1)</f>
        <v>$A$15</v>
      </c>
      <c r="B377" t="str">
        <f>IF(Table1[[#This Row],[E]]&lt;&gt;"",1,"x")</f>
        <v>x</v>
      </c>
      <c r="C377" t="s">
        <v>52</v>
      </c>
      <c r="E377" t="s">
        <v>142</v>
      </c>
      <c r="F377">
        <v>15</v>
      </c>
      <c r="G377">
        <v>39.75</v>
      </c>
      <c r="H377">
        <f>MAX(Table1[[#This Row],[h]],Table1[[#This Row],[h8]],Table1[[#This Row],[h17]],Table1[[#This Row],[h26]])</f>
        <v>15</v>
      </c>
      <c r="I377">
        <f>MAX(Table1[[#This Row],[w]],Table1[[#This Row],[w9]],Table1[[#This Row],[w18]],Table1[[#This Row],[w27]])</f>
        <v>39.75</v>
      </c>
      <c r="J377" t="b">
        <f>AND(Table1[[#This Row],[address]]=Table1[[#This Row],[address7]],Table1[[#This Row],[address]]=Table1[[#This Row],[address16]],Table1[[#This Row],[address]]=Table1[[#This Row],[address25]])</f>
        <v>1</v>
      </c>
      <c r="M377" t="s">
        <v>53</v>
      </c>
      <c r="O377" t="s">
        <v>142</v>
      </c>
      <c r="P377">
        <v>15</v>
      </c>
      <c r="Q377">
        <v>39.75</v>
      </c>
      <c r="W377" t="s">
        <v>54</v>
      </c>
      <c r="Y377" t="s">
        <v>142</v>
      </c>
      <c r="Z377">
        <v>15</v>
      </c>
      <c r="AA377">
        <v>39.75</v>
      </c>
      <c r="AG377" t="s">
        <v>55</v>
      </c>
      <c r="AI377" t="s">
        <v>142</v>
      </c>
      <c r="AJ377">
        <v>15</v>
      </c>
      <c r="AK377">
        <v>39.75</v>
      </c>
    </row>
    <row r="378" spans="1:37" ht="15" customHeight="1">
      <c r="A378" t="str">
        <f>LEFT(Table1[[#This Row],[address]],3)&amp;(RIGHT(Table1[[#This Row],[address]],LEN(Table1[[#This Row],[address]])-3)+1)</f>
        <v>$A$16</v>
      </c>
      <c r="B378" t="str">
        <f>IF(Table1[[#This Row],[E]]&lt;&gt;"",1,"x")</f>
        <v>x</v>
      </c>
      <c r="C378" t="s">
        <v>52</v>
      </c>
      <c r="E378" t="s">
        <v>147</v>
      </c>
      <c r="F378">
        <v>15</v>
      </c>
      <c r="G378">
        <v>39.75</v>
      </c>
      <c r="H378">
        <f>MAX(Table1[[#This Row],[h]],Table1[[#This Row],[h8]],Table1[[#This Row],[h17]],Table1[[#This Row],[h26]])</f>
        <v>15</v>
      </c>
      <c r="I378">
        <f>MAX(Table1[[#This Row],[w]],Table1[[#This Row],[w9]],Table1[[#This Row],[w18]],Table1[[#This Row],[w27]])</f>
        <v>39.75</v>
      </c>
      <c r="J378" t="b">
        <f>AND(Table1[[#This Row],[address]]=Table1[[#This Row],[address7]],Table1[[#This Row],[address]]=Table1[[#This Row],[address16]],Table1[[#This Row],[address]]=Table1[[#This Row],[address25]])</f>
        <v>1</v>
      </c>
      <c r="M378" t="s">
        <v>53</v>
      </c>
      <c r="O378" t="s">
        <v>147</v>
      </c>
      <c r="P378">
        <v>15</v>
      </c>
      <c r="Q378">
        <v>39.75</v>
      </c>
      <c r="W378" t="s">
        <v>54</v>
      </c>
      <c r="Y378" t="s">
        <v>147</v>
      </c>
      <c r="Z378">
        <v>15</v>
      </c>
      <c r="AA378">
        <v>39.75</v>
      </c>
      <c r="AG378" t="s">
        <v>55</v>
      </c>
      <c r="AI378" t="s">
        <v>147</v>
      </c>
      <c r="AJ378">
        <v>15</v>
      </c>
      <c r="AK378">
        <v>39.75</v>
      </c>
    </row>
    <row r="379" spans="1:37" ht="15" customHeight="1">
      <c r="A379" t="str">
        <f>LEFT(Table1[[#This Row],[address]],3)&amp;(RIGHT(Table1[[#This Row],[address]],LEN(Table1[[#This Row],[address]])-3)+1)</f>
        <v>$A$17</v>
      </c>
      <c r="B379" t="str">
        <f>IF(Table1[[#This Row],[E]]&lt;&gt;"",1,"x")</f>
        <v>x</v>
      </c>
      <c r="C379" t="s">
        <v>52</v>
      </c>
      <c r="D379" s="4"/>
      <c r="E379" t="s">
        <v>151</v>
      </c>
      <c r="F379">
        <v>15</v>
      </c>
      <c r="G379">
        <v>39.75</v>
      </c>
      <c r="H379">
        <f>MAX(Table1[[#This Row],[h]],Table1[[#This Row],[h8]],Table1[[#This Row],[h17]],Table1[[#This Row],[h26]])</f>
        <v>15</v>
      </c>
      <c r="I379">
        <f>MAX(Table1[[#This Row],[w]],Table1[[#This Row],[w9]],Table1[[#This Row],[w18]],Table1[[#This Row],[w27]])</f>
        <v>39.75</v>
      </c>
      <c r="J379" t="b">
        <f>AND(Table1[[#This Row],[address]]=Table1[[#This Row],[address7]],Table1[[#This Row],[address]]=Table1[[#This Row],[address16]],Table1[[#This Row],[address]]=Table1[[#This Row],[address25]])</f>
        <v>1</v>
      </c>
      <c r="M379" t="s">
        <v>53</v>
      </c>
      <c r="N379" s="4"/>
      <c r="O379" t="s">
        <v>151</v>
      </c>
      <c r="P379">
        <v>15</v>
      </c>
      <c r="Q379">
        <v>39.75</v>
      </c>
      <c r="W379" t="s">
        <v>54</v>
      </c>
      <c r="X379" s="4"/>
      <c r="Y379" t="s">
        <v>151</v>
      </c>
      <c r="Z379">
        <v>15</v>
      </c>
      <c r="AA379">
        <v>39.75</v>
      </c>
      <c r="AG379" t="s">
        <v>55</v>
      </c>
      <c r="AH379" s="4"/>
      <c r="AI379" t="s">
        <v>151</v>
      </c>
      <c r="AJ379">
        <v>15</v>
      </c>
      <c r="AK379">
        <v>39.75</v>
      </c>
    </row>
    <row r="380" spans="1:37" ht="15" customHeight="1">
      <c r="A380" t="str">
        <f>LEFT(Table1[[#This Row],[address]],3)&amp;(RIGHT(Table1[[#This Row],[address]],LEN(Table1[[#This Row],[address]])-3)+1)</f>
        <v>$A$18</v>
      </c>
      <c r="B380" t="str">
        <f>IF(Table1[[#This Row],[E]]&lt;&gt;"",1,"x")</f>
        <v>x</v>
      </c>
      <c r="C380" t="s">
        <v>52</v>
      </c>
      <c r="D380" s="4"/>
      <c r="E380" t="s">
        <v>153</v>
      </c>
      <c r="F380">
        <v>15</v>
      </c>
      <c r="G380">
        <v>39.75</v>
      </c>
      <c r="H380">
        <f>MAX(Table1[[#This Row],[h]],Table1[[#This Row],[h8]],Table1[[#This Row],[h17]],Table1[[#This Row],[h26]])</f>
        <v>15</v>
      </c>
      <c r="I380">
        <f>MAX(Table1[[#This Row],[w]],Table1[[#This Row],[w9]],Table1[[#This Row],[w18]],Table1[[#This Row],[w27]])</f>
        <v>39.75</v>
      </c>
      <c r="J380" t="b">
        <f>AND(Table1[[#This Row],[address]]=Table1[[#This Row],[address7]],Table1[[#This Row],[address]]=Table1[[#This Row],[address16]],Table1[[#This Row],[address]]=Table1[[#This Row],[address25]])</f>
        <v>1</v>
      </c>
      <c r="M380" t="s">
        <v>53</v>
      </c>
      <c r="N380" s="4"/>
      <c r="O380" t="s">
        <v>153</v>
      </c>
      <c r="P380">
        <v>15</v>
      </c>
      <c r="Q380">
        <v>39.75</v>
      </c>
      <c r="W380" t="s">
        <v>54</v>
      </c>
      <c r="X380" s="4"/>
      <c r="Y380" t="s">
        <v>153</v>
      </c>
      <c r="Z380">
        <v>15</v>
      </c>
      <c r="AA380">
        <v>39.75</v>
      </c>
      <c r="AG380" t="s">
        <v>55</v>
      </c>
      <c r="AH380" s="4"/>
      <c r="AI380" t="s">
        <v>153</v>
      </c>
      <c r="AJ380">
        <v>15</v>
      </c>
      <c r="AK380">
        <v>39.75</v>
      </c>
    </row>
    <row r="381" spans="1:37" ht="15" customHeight="1">
      <c r="A381" t="str">
        <f>LEFT(Table1[[#This Row],[address]],3)&amp;(RIGHT(Table1[[#This Row],[address]],LEN(Table1[[#This Row],[address]])-3)+1)</f>
        <v>$A$19</v>
      </c>
      <c r="B381" t="str">
        <f>IF(Table1[[#This Row],[E]]&lt;&gt;"",1,"x")</f>
        <v>x</v>
      </c>
      <c r="C381" t="s">
        <v>52</v>
      </c>
      <c r="D381" s="4"/>
      <c r="E381" t="s">
        <v>156</v>
      </c>
      <c r="F381">
        <v>15</v>
      </c>
      <c r="G381">
        <v>39.75</v>
      </c>
      <c r="H381">
        <f>MAX(Table1[[#This Row],[h]],Table1[[#This Row],[h8]],Table1[[#This Row],[h17]],Table1[[#This Row],[h26]])</f>
        <v>15</v>
      </c>
      <c r="I381">
        <f>MAX(Table1[[#This Row],[w]],Table1[[#This Row],[w9]],Table1[[#This Row],[w18]],Table1[[#This Row],[w27]])</f>
        <v>39.75</v>
      </c>
      <c r="J381" t="b">
        <f>AND(Table1[[#This Row],[address]]=Table1[[#This Row],[address7]],Table1[[#This Row],[address]]=Table1[[#This Row],[address16]],Table1[[#This Row],[address]]=Table1[[#This Row],[address25]])</f>
        <v>1</v>
      </c>
      <c r="M381" t="s">
        <v>53</v>
      </c>
      <c r="N381" s="4"/>
      <c r="O381" t="s">
        <v>156</v>
      </c>
      <c r="P381">
        <v>15</v>
      </c>
      <c r="Q381">
        <v>39.75</v>
      </c>
      <c r="W381" t="s">
        <v>54</v>
      </c>
      <c r="X381" s="4"/>
      <c r="Y381" t="s">
        <v>156</v>
      </c>
      <c r="Z381">
        <v>15</v>
      </c>
      <c r="AA381">
        <v>39.75</v>
      </c>
      <c r="AG381" t="s">
        <v>55</v>
      </c>
      <c r="AH381" s="4"/>
      <c r="AI381" t="s">
        <v>156</v>
      </c>
      <c r="AJ381">
        <v>15</v>
      </c>
      <c r="AK381">
        <v>39.75</v>
      </c>
    </row>
    <row r="382" spans="1:37" ht="15" customHeight="1">
      <c r="A382" t="str">
        <f>LEFT(Table1[[#This Row],[address]],3)&amp;(RIGHT(Table1[[#This Row],[address]],LEN(Table1[[#This Row],[address]])-3)+1)</f>
        <v>$A$20</v>
      </c>
      <c r="B382" t="str">
        <f>IF(Table1[[#This Row],[E]]&lt;&gt;"",1,"x")</f>
        <v>x</v>
      </c>
      <c r="C382" t="s">
        <v>52</v>
      </c>
      <c r="D382" s="4"/>
      <c r="E382" t="s">
        <v>157</v>
      </c>
      <c r="F382">
        <v>15</v>
      </c>
      <c r="G382">
        <v>39.75</v>
      </c>
      <c r="H382">
        <f>MAX(Table1[[#This Row],[h]],Table1[[#This Row],[h8]],Table1[[#This Row],[h17]],Table1[[#This Row],[h26]])</f>
        <v>15</v>
      </c>
      <c r="I382">
        <f>MAX(Table1[[#This Row],[w]],Table1[[#This Row],[w9]],Table1[[#This Row],[w18]],Table1[[#This Row],[w27]])</f>
        <v>39.75</v>
      </c>
      <c r="J382" t="b">
        <f>AND(Table1[[#This Row],[address]]=Table1[[#This Row],[address7]],Table1[[#This Row],[address]]=Table1[[#This Row],[address16]],Table1[[#This Row],[address]]=Table1[[#This Row],[address25]])</f>
        <v>1</v>
      </c>
      <c r="M382" t="s">
        <v>53</v>
      </c>
      <c r="N382" s="4"/>
      <c r="O382" t="s">
        <v>157</v>
      </c>
      <c r="P382">
        <v>15</v>
      </c>
      <c r="Q382">
        <v>39.75</v>
      </c>
      <c r="W382" t="s">
        <v>54</v>
      </c>
      <c r="X382" s="4"/>
      <c r="Y382" t="s">
        <v>157</v>
      </c>
      <c r="Z382">
        <v>15</v>
      </c>
      <c r="AA382">
        <v>39.75</v>
      </c>
      <c r="AG382" t="s">
        <v>55</v>
      </c>
      <c r="AH382" s="4"/>
      <c r="AI382" t="s">
        <v>157</v>
      </c>
      <c r="AJ382">
        <v>15</v>
      </c>
      <c r="AK382">
        <v>39.75</v>
      </c>
    </row>
    <row r="383" spans="1:37" ht="15" customHeight="1">
      <c r="A383" t="str">
        <f>LEFT(Table1[[#This Row],[address]],3)&amp;(RIGHT(Table1[[#This Row],[address]],LEN(Table1[[#This Row],[address]])-3)+1)</f>
        <v>$A$21</v>
      </c>
      <c r="B383" t="str">
        <f>IF(Table1[[#This Row],[E]]&lt;&gt;"",1,"x")</f>
        <v>x</v>
      </c>
      <c r="C383" t="s">
        <v>52</v>
      </c>
      <c r="D383" s="4"/>
      <c r="E383" t="s">
        <v>158</v>
      </c>
      <c r="F383">
        <v>15</v>
      </c>
      <c r="G383">
        <v>39.75</v>
      </c>
      <c r="H383">
        <f>MAX(Table1[[#This Row],[h]],Table1[[#This Row],[h8]],Table1[[#This Row],[h17]],Table1[[#This Row],[h26]])</f>
        <v>15</v>
      </c>
      <c r="I383">
        <f>MAX(Table1[[#This Row],[w]],Table1[[#This Row],[w9]],Table1[[#This Row],[w18]],Table1[[#This Row],[w27]])</f>
        <v>39.75</v>
      </c>
      <c r="J383" t="b">
        <f>AND(Table1[[#This Row],[address]]=Table1[[#This Row],[address7]],Table1[[#This Row],[address]]=Table1[[#This Row],[address16]],Table1[[#This Row],[address]]=Table1[[#This Row],[address25]])</f>
        <v>1</v>
      </c>
      <c r="M383" t="s">
        <v>53</v>
      </c>
      <c r="O383" t="s">
        <v>158</v>
      </c>
      <c r="P383">
        <v>15</v>
      </c>
      <c r="Q383">
        <v>39.75</v>
      </c>
      <c r="W383" t="s">
        <v>54</v>
      </c>
      <c r="Y383" t="s">
        <v>158</v>
      </c>
      <c r="Z383">
        <v>15</v>
      </c>
      <c r="AA383">
        <v>39.75</v>
      </c>
      <c r="AG383" t="s">
        <v>55</v>
      </c>
      <c r="AI383" t="s">
        <v>158</v>
      </c>
      <c r="AJ383">
        <v>15</v>
      </c>
      <c r="AK383">
        <v>39.75</v>
      </c>
    </row>
    <row r="384" spans="1:37" ht="15" customHeight="1">
      <c r="A384" t="str">
        <f>LEFT(Table1[[#This Row],[address]],3)&amp;(RIGHT(Table1[[#This Row],[address]],LEN(Table1[[#This Row],[address]])-3)+1)</f>
        <v>$A$22</v>
      </c>
      <c r="B384" t="str">
        <f>IF(Table1[[#This Row],[E]]&lt;&gt;"",1,"x")</f>
        <v>x</v>
      </c>
      <c r="C384" t="s">
        <v>52</v>
      </c>
      <c r="E384" t="s">
        <v>159</v>
      </c>
      <c r="F384">
        <v>15</v>
      </c>
      <c r="G384">
        <v>39.75</v>
      </c>
      <c r="H384">
        <f>MAX(Table1[[#This Row],[h]],Table1[[#This Row],[h8]],Table1[[#This Row],[h17]],Table1[[#This Row],[h26]])</f>
        <v>15</v>
      </c>
      <c r="I384">
        <f>MAX(Table1[[#This Row],[w]],Table1[[#This Row],[w9]],Table1[[#This Row],[w18]],Table1[[#This Row],[w27]])</f>
        <v>39.75</v>
      </c>
      <c r="J384" t="b">
        <f>AND(Table1[[#This Row],[address]]=Table1[[#This Row],[address7]],Table1[[#This Row],[address]]=Table1[[#This Row],[address16]],Table1[[#This Row],[address]]=Table1[[#This Row],[address25]])</f>
        <v>1</v>
      </c>
      <c r="M384" t="s">
        <v>53</v>
      </c>
      <c r="O384" t="s">
        <v>159</v>
      </c>
      <c r="P384">
        <v>15</v>
      </c>
      <c r="Q384">
        <v>39.75</v>
      </c>
      <c r="W384" t="s">
        <v>54</v>
      </c>
      <c r="Y384" t="s">
        <v>159</v>
      </c>
      <c r="Z384">
        <v>15</v>
      </c>
      <c r="AA384">
        <v>39.75</v>
      </c>
      <c r="AG384" t="s">
        <v>55</v>
      </c>
      <c r="AI384" t="s">
        <v>159</v>
      </c>
      <c r="AJ384">
        <v>15</v>
      </c>
      <c r="AK384">
        <v>39.75</v>
      </c>
    </row>
    <row r="385" spans="1:37" ht="15" customHeight="1">
      <c r="A385" t="str">
        <f>LEFT(Table1[[#This Row],[address]],3)&amp;(RIGHT(Table1[[#This Row],[address]],LEN(Table1[[#This Row],[address]])-3)+1)</f>
        <v>$A$23</v>
      </c>
      <c r="B385" t="str">
        <f>IF(Table1[[#This Row],[E]]&lt;&gt;"",1,"x")</f>
        <v>x</v>
      </c>
      <c r="C385" t="s">
        <v>52</v>
      </c>
      <c r="E385" t="s">
        <v>160</v>
      </c>
      <c r="F385">
        <v>15</v>
      </c>
      <c r="G385">
        <v>39.75</v>
      </c>
      <c r="H385">
        <f>MAX(Table1[[#This Row],[h]],Table1[[#This Row],[h8]],Table1[[#This Row],[h17]],Table1[[#This Row],[h26]])</f>
        <v>15</v>
      </c>
      <c r="I385">
        <f>MAX(Table1[[#This Row],[w]],Table1[[#This Row],[w9]],Table1[[#This Row],[w18]],Table1[[#This Row],[w27]])</f>
        <v>39.75</v>
      </c>
      <c r="J385" t="b">
        <f>AND(Table1[[#This Row],[address]]=Table1[[#This Row],[address7]],Table1[[#This Row],[address]]=Table1[[#This Row],[address16]],Table1[[#This Row],[address]]=Table1[[#This Row],[address25]])</f>
        <v>1</v>
      </c>
      <c r="M385" t="s">
        <v>53</v>
      </c>
      <c r="O385" t="s">
        <v>160</v>
      </c>
      <c r="P385">
        <v>15</v>
      </c>
      <c r="Q385">
        <v>39.75</v>
      </c>
      <c r="W385" t="s">
        <v>54</v>
      </c>
      <c r="Y385" t="s">
        <v>160</v>
      </c>
      <c r="Z385">
        <v>15</v>
      </c>
      <c r="AA385">
        <v>39.75</v>
      </c>
      <c r="AG385" t="s">
        <v>55</v>
      </c>
      <c r="AI385" t="s">
        <v>160</v>
      </c>
      <c r="AJ385">
        <v>15</v>
      </c>
      <c r="AK385">
        <v>39.75</v>
      </c>
    </row>
    <row r="386" spans="1:37" ht="15" customHeight="1">
      <c r="A386" t="str">
        <f>LEFT(Table1[[#This Row],[address]],3)&amp;(RIGHT(Table1[[#This Row],[address]],LEN(Table1[[#This Row],[address]])-3)+1)</f>
        <v>$A$24</v>
      </c>
      <c r="B386" t="str">
        <f>IF(Table1[[#This Row],[E]]&lt;&gt;"",1,"x")</f>
        <v>x</v>
      </c>
      <c r="C386" t="s">
        <v>52</v>
      </c>
      <c r="E386" t="s">
        <v>162</v>
      </c>
      <c r="F386">
        <v>15</v>
      </c>
      <c r="G386">
        <v>39.75</v>
      </c>
      <c r="H386">
        <f>MAX(Table1[[#This Row],[h]],Table1[[#This Row],[h8]],Table1[[#This Row],[h17]],Table1[[#This Row],[h26]])</f>
        <v>15</v>
      </c>
      <c r="I386">
        <f>MAX(Table1[[#This Row],[w]],Table1[[#This Row],[w9]],Table1[[#This Row],[w18]],Table1[[#This Row],[w27]])</f>
        <v>39.75</v>
      </c>
      <c r="J386" t="b">
        <f>AND(Table1[[#This Row],[address]]=Table1[[#This Row],[address7]],Table1[[#This Row],[address]]=Table1[[#This Row],[address16]],Table1[[#This Row],[address]]=Table1[[#This Row],[address25]])</f>
        <v>1</v>
      </c>
      <c r="M386" t="s">
        <v>53</v>
      </c>
      <c r="O386" t="s">
        <v>162</v>
      </c>
      <c r="P386">
        <v>15</v>
      </c>
      <c r="Q386">
        <v>39.75</v>
      </c>
      <c r="W386" t="s">
        <v>54</v>
      </c>
      <c r="Y386" t="s">
        <v>162</v>
      </c>
      <c r="Z386">
        <v>15</v>
      </c>
      <c r="AA386">
        <v>39.75</v>
      </c>
      <c r="AG386" t="s">
        <v>55</v>
      </c>
      <c r="AI386" t="s">
        <v>162</v>
      </c>
      <c r="AJ386">
        <v>15</v>
      </c>
      <c r="AK386">
        <v>39.75</v>
      </c>
    </row>
    <row r="387" spans="1:37" ht="15" customHeight="1">
      <c r="A387" t="str">
        <f>LEFT(Table1[[#This Row],[address]],3)&amp;(RIGHT(Table1[[#This Row],[address]],LEN(Table1[[#This Row],[address]])-3)+1)</f>
        <v>$A$25</v>
      </c>
      <c r="B387" t="str">
        <f>IF(Table1[[#This Row],[E]]&lt;&gt;"",1,"x")</f>
        <v>x</v>
      </c>
      <c r="C387" t="s">
        <v>52</v>
      </c>
      <c r="D387" s="4"/>
      <c r="E387" t="s">
        <v>166</v>
      </c>
      <c r="F387">
        <v>15</v>
      </c>
      <c r="G387">
        <v>39.75</v>
      </c>
      <c r="H387">
        <f>MAX(Table1[[#This Row],[h]],Table1[[#This Row],[h8]],Table1[[#This Row],[h17]],Table1[[#This Row],[h26]])</f>
        <v>15</v>
      </c>
      <c r="I387">
        <f>MAX(Table1[[#This Row],[w]],Table1[[#This Row],[w9]],Table1[[#This Row],[w18]],Table1[[#This Row],[w27]])</f>
        <v>39.75</v>
      </c>
      <c r="J387" t="b">
        <f>AND(Table1[[#This Row],[address]]=Table1[[#This Row],[address7]],Table1[[#This Row],[address]]=Table1[[#This Row],[address16]],Table1[[#This Row],[address]]=Table1[[#This Row],[address25]])</f>
        <v>1</v>
      </c>
      <c r="M387" t="s">
        <v>53</v>
      </c>
      <c r="O387" t="s">
        <v>166</v>
      </c>
      <c r="P387">
        <v>15</v>
      </c>
      <c r="Q387">
        <v>39.75</v>
      </c>
      <c r="W387" t="s">
        <v>54</v>
      </c>
      <c r="Y387" t="s">
        <v>166</v>
      </c>
      <c r="Z387">
        <v>15</v>
      </c>
      <c r="AA387">
        <v>39.75</v>
      </c>
      <c r="AG387" t="s">
        <v>55</v>
      </c>
      <c r="AI387" t="s">
        <v>166</v>
      </c>
      <c r="AJ387">
        <v>15</v>
      </c>
      <c r="AK387">
        <v>39.75</v>
      </c>
    </row>
    <row r="388" spans="1:37" ht="15" customHeight="1">
      <c r="A388" t="str">
        <f>LEFT(Table1[[#This Row],[address]],3)&amp;(RIGHT(Table1[[#This Row],[address]],LEN(Table1[[#This Row],[address]])-3)+1)</f>
        <v>$A$26</v>
      </c>
      <c r="B388" t="str">
        <f>IF(Table1[[#This Row],[E]]&lt;&gt;"",1,"x")</f>
        <v>x</v>
      </c>
      <c r="C388" t="s">
        <v>52</v>
      </c>
      <c r="D388" s="4"/>
      <c r="E388" t="s">
        <v>168</v>
      </c>
      <c r="F388">
        <v>15</v>
      </c>
      <c r="G388">
        <v>39.75</v>
      </c>
      <c r="H388">
        <f>MAX(Table1[[#This Row],[h]],Table1[[#This Row],[h8]],Table1[[#This Row],[h17]],Table1[[#This Row],[h26]])</f>
        <v>15</v>
      </c>
      <c r="I388">
        <f>MAX(Table1[[#This Row],[w]],Table1[[#This Row],[w9]],Table1[[#This Row],[w18]],Table1[[#This Row],[w27]])</f>
        <v>39.75</v>
      </c>
      <c r="J388" t="b">
        <f>AND(Table1[[#This Row],[address]]=Table1[[#This Row],[address7]],Table1[[#This Row],[address]]=Table1[[#This Row],[address16]],Table1[[#This Row],[address]]=Table1[[#This Row],[address25]])</f>
        <v>1</v>
      </c>
      <c r="M388" t="s">
        <v>53</v>
      </c>
      <c r="O388" t="s">
        <v>168</v>
      </c>
      <c r="P388">
        <v>15</v>
      </c>
      <c r="Q388">
        <v>39.75</v>
      </c>
      <c r="W388" t="s">
        <v>54</v>
      </c>
      <c r="Y388" t="s">
        <v>168</v>
      </c>
      <c r="Z388">
        <v>15</v>
      </c>
      <c r="AA388">
        <v>39.75</v>
      </c>
      <c r="AG388" t="s">
        <v>55</v>
      </c>
      <c r="AI388" t="s">
        <v>168</v>
      </c>
      <c r="AJ388">
        <v>15</v>
      </c>
      <c r="AK388">
        <v>39.75</v>
      </c>
    </row>
    <row r="389" spans="1:37" ht="15" customHeight="1">
      <c r="A389" t="str">
        <f>LEFT(Table1[[#This Row],[address]],3)&amp;(RIGHT(Table1[[#This Row],[address]],LEN(Table1[[#This Row],[address]])-3)+1)</f>
        <v>$A$27</v>
      </c>
      <c r="B389" t="str">
        <f>IF(Table1[[#This Row],[E]]&lt;&gt;"",1,"x")</f>
        <v>x</v>
      </c>
      <c r="C389" t="s">
        <v>52</v>
      </c>
      <c r="D389" s="4"/>
      <c r="E389" t="s">
        <v>173</v>
      </c>
      <c r="F389">
        <v>15</v>
      </c>
      <c r="G389">
        <v>39.75</v>
      </c>
      <c r="H389">
        <f>MAX(Table1[[#This Row],[h]],Table1[[#This Row],[h8]],Table1[[#This Row],[h17]],Table1[[#This Row],[h26]])</f>
        <v>15</v>
      </c>
      <c r="I389">
        <f>MAX(Table1[[#This Row],[w]],Table1[[#This Row],[w9]],Table1[[#This Row],[w18]],Table1[[#This Row],[w27]])</f>
        <v>39.75</v>
      </c>
      <c r="J389" t="b">
        <f>AND(Table1[[#This Row],[address]]=Table1[[#This Row],[address7]],Table1[[#This Row],[address]]=Table1[[#This Row],[address16]],Table1[[#This Row],[address]]=Table1[[#This Row],[address25]])</f>
        <v>1</v>
      </c>
      <c r="M389" t="s">
        <v>53</v>
      </c>
      <c r="O389" t="s">
        <v>173</v>
      </c>
      <c r="P389">
        <v>15</v>
      </c>
      <c r="Q389">
        <v>39.75</v>
      </c>
      <c r="W389" t="s">
        <v>54</v>
      </c>
      <c r="Y389" t="s">
        <v>173</v>
      </c>
      <c r="Z389">
        <v>15</v>
      </c>
      <c r="AA389">
        <v>39.75</v>
      </c>
      <c r="AG389" t="s">
        <v>55</v>
      </c>
      <c r="AI389" t="s">
        <v>173</v>
      </c>
      <c r="AJ389">
        <v>15</v>
      </c>
      <c r="AK389">
        <v>39.75</v>
      </c>
    </row>
    <row r="390" spans="1:37" ht="15" customHeight="1">
      <c r="A390" t="str">
        <f>LEFT(Table1[[#This Row],[address]],3)&amp;(RIGHT(Table1[[#This Row],[address]],LEN(Table1[[#This Row],[address]])-3)+1)</f>
        <v>$A$28</v>
      </c>
      <c r="B390" t="str">
        <f>IF(Table1[[#This Row],[E]]&lt;&gt;"",1,"x")</f>
        <v>x</v>
      </c>
      <c r="C390" t="s">
        <v>52</v>
      </c>
      <c r="D390" s="4"/>
      <c r="E390" t="s">
        <v>178</v>
      </c>
      <c r="F390">
        <v>15</v>
      </c>
      <c r="G390">
        <v>39.75</v>
      </c>
      <c r="H390">
        <f>MAX(Table1[[#This Row],[h]],Table1[[#This Row],[h8]],Table1[[#This Row],[h17]],Table1[[#This Row],[h26]])</f>
        <v>15</v>
      </c>
      <c r="I390">
        <f>MAX(Table1[[#This Row],[w]],Table1[[#This Row],[w9]],Table1[[#This Row],[w18]],Table1[[#This Row],[w27]])</f>
        <v>39.75</v>
      </c>
      <c r="J390" t="b">
        <f>AND(Table1[[#This Row],[address]]=Table1[[#This Row],[address7]],Table1[[#This Row],[address]]=Table1[[#This Row],[address16]],Table1[[#This Row],[address]]=Table1[[#This Row],[address25]])</f>
        <v>1</v>
      </c>
      <c r="M390" t="s">
        <v>53</v>
      </c>
      <c r="O390" t="s">
        <v>178</v>
      </c>
      <c r="P390">
        <v>15</v>
      </c>
      <c r="Q390">
        <v>39.75</v>
      </c>
      <c r="W390" t="s">
        <v>54</v>
      </c>
      <c r="Y390" t="s">
        <v>178</v>
      </c>
      <c r="Z390">
        <v>15</v>
      </c>
      <c r="AA390">
        <v>39.75</v>
      </c>
      <c r="AG390" t="s">
        <v>55</v>
      </c>
      <c r="AI390" t="s">
        <v>178</v>
      </c>
      <c r="AJ390">
        <v>15</v>
      </c>
      <c r="AK390">
        <v>39.75</v>
      </c>
    </row>
    <row r="391" spans="1:37" ht="15" customHeight="1">
      <c r="A391" t="str">
        <f>LEFT(Table1[[#This Row],[address]],3)&amp;(RIGHT(Table1[[#This Row],[address]],LEN(Table1[[#This Row],[address]])-3)+1)</f>
        <v>$A$29</v>
      </c>
      <c r="B391" t="str">
        <f>IF(Table1[[#This Row],[E]]&lt;&gt;"",1,"x")</f>
        <v>x</v>
      </c>
      <c r="C391" t="s">
        <v>52</v>
      </c>
      <c r="E391" t="s">
        <v>183</v>
      </c>
      <c r="F391">
        <v>15</v>
      </c>
      <c r="G391">
        <v>39.75</v>
      </c>
      <c r="H391">
        <f>MAX(Table1[[#This Row],[h]],Table1[[#This Row],[h8]],Table1[[#This Row],[h17]],Table1[[#This Row],[h26]])</f>
        <v>15</v>
      </c>
      <c r="I391">
        <f>MAX(Table1[[#This Row],[w]],Table1[[#This Row],[w9]],Table1[[#This Row],[w18]],Table1[[#This Row],[w27]])</f>
        <v>39.75</v>
      </c>
      <c r="J391" t="b">
        <f>AND(Table1[[#This Row],[address]]=Table1[[#This Row],[address7]],Table1[[#This Row],[address]]=Table1[[#This Row],[address16]],Table1[[#This Row],[address]]=Table1[[#This Row],[address25]])</f>
        <v>1</v>
      </c>
      <c r="M391" t="s">
        <v>53</v>
      </c>
      <c r="O391" t="s">
        <v>183</v>
      </c>
      <c r="P391">
        <v>15</v>
      </c>
      <c r="Q391">
        <v>39.75</v>
      </c>
      <c r="W391" t="s">
        <v>54</v>
      </c>
      <c r="X391" s="4"/>
      <c r="Y391" t="s">
        <v>183</v>
      </c>
      <c r="Z391">
        <v>15</v>
      </c>
      <c r="AA391">
        <v>39.75</v>
      </c>
      <c r="AG391" t="s">
        <v>55</v>
      </c>
      <c r="AH391" s="4"/>
      <c r="AI391" t="s">
        <v>183</v>
      </c>
      <c r="AJ391">
        <v>15</v>
      </c>
      <c r="AK391">
        <v>39.75</v>
      </c>
    </row>
    <row r="392" spans="1:37" ht="15" customHeight="1">
      <c r="A392" t="str">
        <f>LEFT(Table1[[#This Row],[address]],3)&amp;(RIGHT(Table1[[#This Row],[address]],LEN(Table1[[#This Row],[address]])-3)+1)</f>
        <v>$A$30</v>
      </c>
      <c r="B392" t="str">
        <f>IF(Table1[[#This Row],[E]]&lt;&gt;"",1,"x")</f>
        <v>x</v>
      </c>
      <c r="C392" t="s">
        <v>52</v>
      </c>
      <c r="E392" t="s">
        <v>188</v>
      </c>
      <c r="F392">
        <v>15</v>
      </c>
      <c r="G392">
        <v>39.75</v>
      </c>
      <c r="H392">
        <f>MAX(Table1[[#This Row],[h]],Table1[[#This Row],[h8]],Table1[[#This Row],[h17]],Table1[[#This Row],[h26]])</f>
        <v>15</v>
      </c>
      <c r="I392">
        <f>MAX(Table1[[#This Row],[w]],Table1[[#This Row],[w9]],Table1[[#This Row],[w18]],Table1[[#This Row],[w27]])</f>
        <v>39.75</v>
      </c>
      <c r="J392" t="b">
        <f>AND(Table1[[#This Row],[address]]=Table1[[#This Row],[address7]],Table1[[#This Row],[address]]=Table1[[#This Row],[address16]],Table1[[#This Row],[address]]=Table1[[#This Row],[address25]])</f>
        <v>1</v>
      </c>
      <c r="M392" t="s">
        <v>53</v>
      </c>
      <c r="O392" t="s">
        <v>188</v>
      </c>
      <c r="P392">
        <v>15</v>
      </c>
      <c r="Q392">
        <v>39.75</v>
      </c>
      <c r="W392" t="s">
        <v>54</v>
      </c>
      <c r="X392" s="4"/>
      <c r="Y392" t="s">
        <v>188</v>
      </c>
      <c r="Z392">
        <v>15</v>
      </c>
      <c r="AA392">
        <v>39.75</v>
      </c>
      <c r="AG392" t="s">
        <v>55</v>
      </c>
      <c r="AH392" s="4"/>
      <c r="AI392" t="s">
        <v>188</v>
      </c>
      <c r="AJ392">
        <v>15</v>
      </c>
      <c r="AK392">
        <v>39.75</v>
      </c>
    </row>
    <row r="393" spans="1:37" ht="15" customHeight="1">
      <c r="A393" t="str">
        <f>LEFT(Table1[[#This Row],[address]],3)&amp;(RIGHT(Table1[[#This Row],[address]],LEN(Table1[[#This Row],[address]])-3)+1)</f>
        <v>$A$31</v>
      </c>
      <c r="B393" t="str">
        <f>IF(Table1[[#This Row],[E]]&lt;&gt;"",1,"x")</f>
        <v>x</v>
      </c>
      <c r="C393" t="s">
        <v>52</v>
      </c>
      <c r="E393" t="s">
        <v>193</v>
      </c>
      <c r="F393">
        <v>15</v>
      </c>
      <c r="G393">
        <v>39.75</v>
      </c>
      <c r="H393">
        <f>MAX(Table1[[#This Row],[h]],Table1[[#This Row],[h8]],Table1[[#This Row],[h17]],Table1[[#This Row],[h26]])</f>
        <v>15</v>
      </c>
      <c r="I393">
        <f>MAX(Table1[[#This Row],[w]],Table1[[#This Row],[w9]],Table1[[#This Row],[w18]],Table1[[#This Row],[w27]])</f>
        <v>39.75</v>
      </c>
      <c r="J393" t="b">
        <f>AND(Table1[[#This Row],[address]]=Table1[[#This Row],[address7]],Table1[[#This Row],[address]]=Table1[[#This Row],[address16]],Table1[[#This Row],[address]]=Table1[[#This Row],[address25]])</f>
        <v>1</v>
      </c>
      <c r="M393" t="s">
        <v>53</v>
      </c>
      <c r="O393" t="s">
        <v>193</v>
      </c>
      <c r="P393">
        <v>15</v>
      </c>
      <c r="Q393">
        <v>39.75</v>
      </c>
      <c r="W393" t="s">
        <v>54</v>
      </c>
      <c r="X393" s="4"/>
      <c r="Y393" t="s">
        <v>193</v>
      </c>
      <c r="Z393">
        <v>15</v>
      </c>
      <c r="AA393">
        <v>39.75</v>
      </c>
      <c r="AG393" t="s">
        <v>55</v>
      </c>
      <c r="AH393" s="4"/>
      <c r="AI393" t="s">
        <v>193</v>
      </c>
      <c r="AJ393">
        <v>15</v>
      </c>
      <c r="AK393">
        <v>39.75</v>
      </c>
    </row>
    <row r="394" spans="1:37" ht="15" customHeight="1">
      <c r="A394" t="str">
        <f>LEFT(Table1[[#This Row],[address]],3)&amp;(RIGHT(Table1[[#This Row],[address]],LEN(Table1[[#This Row],[address]])-3)+1)</f>
        <v>$B$2</v>
      </c>
      <c r="B394" t="str">
        <f>IF(Table1[[#This Row],[E]]&lt;&gt;"",1,"x")</f>
        <v>x</v>
      </c>
      <c r="C394" t="s">
        <v>52</v>
      </c>
      <c r="D394" s="4"/>
      <c r="E394" t="s">
        <v>199</v>
      </c>
      <c r="F394">
        <v>21</v>
      </c>
      <c r="G394">
        <v>552</v>
      </c>
      <c r="H394">
        <f>MAX(Table1[[#This Row],[h]],Table1[[#This Row],[h8]],Table1[[#This Row],[h17]],Table1[[#This Row],[h26]])</f>
        <v>27</v>
      </c>
      <c r="I394">
        <f>MAX(Table1[[#This Row],[w]],Table1[[#This Row],[w9]],Table1[[#This Row],[w18]],Table1[[#This Row],[w27]])</f>
        <v>552.75</v>
      </c>
      <c r="J394" t="b">
        <f>AND(Table1[[#This Row],[address]]=Table1[[#This Row],[address7]],Table1[[#This Row],[address]]=Table1[[#This Row],[address16]],Table1[[#This Row],[address]]=Table1[[#This Row],[address25]])</f>
        <v>1</v>
      </c>
      <c r="M394" t="s">
        <v>53</v>
      </c>
      <c r="N394" s="4"/>
      <c r="O394" t="s">
        <v>199</v>
      </c>
      <c r="P394">
        <v>21</v>
      </c>
      <c r="Q394">
        <v>552.75</v>
      </c>
      <c r="W394" t="s">
        <v>54</v>
      </c>
      <c r="X394" s="4"/>
      <c r="Y394" t="s">
        <v>199</v>
      </c>
      <c r="Z394">
        <v>21</v>
      </c>
      <c r="AA394">
        <v>552</v>
      </c>
      <c r="AG394" t="s">
        <v>55</v>
      </c>
      <c r="AH394" s="4"/>
      <c r="AI394" t="s">
        <v>199</v>
      </c>
      <c r="AJ394">
        <v>27</v>
      </c>
      <c r="AK394">
        <v>552</v>
      </c>
    </row>
    <row r="395" spans="1:37" ht="15" customHeight="1">
      <c r="A395" t="str">
        <f>LEFT(Table1[[#This Row],[address]],3)&amp;(RIGHT(Table1[[#This Row],[address]],LEN(Table1[[#This Row],[address]])-3)+1)</f>
        <v>$B$3</v>
      </c>
      <c r="B395" t="str">
        <f>IF(Table1[[#This Row],[E]]&lt;&gt;"",1,"x")</f>
        <v>x</v>
      </c>
      <c r="C395" t="s">
        <v>52</v>
      </c>
      <c r="D395" s="4"/>
      <c r="E395" t="s">
        <v>198</v>
      </c>
      <c r="F395">
        <v>15.75</v>
      </c>
      <c r="G395">
        <v>552</v>
      </c>
      <c r="H395">
        <f>MAX(Table1[[#This Row],[h]],Table1[[#This Row],[h8]],Table1[[#This Row],[h17]],Table1[[#This Row],[h26]])</f>
        <v>15.75</v>
      </c>
      <c r="I395">
        <f>MAX(Table1[[#This Row],[w]],Table1[[#This Row],[w9]],Table1[[#This Row],[w18]],Table1[[#This Row],[w27]])</f>
        <v>552.75</v>
      </c>
      <c r="J395" t="b">
        <f>AND(Table1[[#This Row],[address]]=Table1[[#This Row],[address7]],Table1[[#This Row],[address]]=Table1[[#This Row],[address16]],Table1[[#This Row],[address]]=Table1[[#This Row],[address25]])</f>
        <v>1</v>
      </c>
      <c r="M395" t="s">
        <v>53</v>
      </c>
      <c r="N395" s="4"/>
      <c r="O395" t="s">
        <v>198</v>
      </c>
      <c r="P395">
        <v>15.75</v>
      </c>
      <c r="Q395">
        <v>552.75</v>
      </c>
      <c r="W395" t="s">
        <v>54</v>
      </c>
      <c r="X395" s="4"/>
      <c r="Y395" t="s">
        <v>198</v>
      </c>
      <c r="Z395">
        <v>15.75</v>
      </c>
      <c r="AA395">
        <v>552</v>
      </c>
      <c r="AG395" t="s">
        <v>55</v>
      </c>
      <c r="AH395" s="4"/>
      <c r="AI395" t="s">
        <v>198</v>
      </c>
      <c r="AJ395">
        <v>15.75</v>
      </c>
      <c r="AK395">
        <v>552</v>
      </c>
    </row>
    <row r="396" spans="1:37" ht="15" customHeight="1">
      <c r="A396" t="str">
        <f>LEFT(Table1[[#This Row],[address]],3)&amp;(RIGHT(Table1[[#This Row],[address]],LEN(Table1[[#This Row],[address]])-3)+1)</f>
        <v>$B$4</v>
      </c>
      <c r="B396" t="str">
        <f>IF(Table1[[#This Row],[E]]&lt;&gt;"",1,"x")</f>
        <v>x</v>
      </c>
      <c r="C396" t="s">
        <v>52</v>
      </c>
      <c r="D396" s="4"/>
      <c r="E396" t="s">
        <v>200</v>
      </c>
      <c r="F396">
        <v>75</v>
      </c>
      <c r="G396">
        <v>552</v>
      </c>
      <c r="H396">
        <f>MAX(Table1[[#This Row],[h]],Table1[[#This Row],[h8]],Table1[[#This Row],[h17]],Table1[[#This Row],[h26]])</f>
        <v>75</v>
      </c>
      <c r="I396">
        <f>MAX(Table1[[#This Row],[w]],Table1[[#This Row],[w9]],Table1[[#This Row],[w18]],Table1[[#This Row],[w27]])</f>
        <v>552.75</v>
      </c>
      <c r="J396" t="b">
        <f>AND(Table1[[#This Row],[address]]=Table1[[#This Row],[address7]],Table1[[#This Row],[address]]=Table1[[#This Row],[address16]],Table1[[#This Row],[address]]=Table1[[#This Row],[address25]])</f>
        <v>1</v>
      </c>
      <c r="M396" t="s">
        <v>53</v>
      </c>
      <c r="N396" s="4"/>
      <c r="O396" t="s">
        <v>200</v>
      </c>
      <c r="P396">
        <v>75</v>
      </c>
      <c r="Q396">
        <v>552.75</v>
      </c>
      <c r="W396" t="s">
        <v>54</v>
      </c>
      <c r="X396" s="4"/>
      <c r="Y396" t="s">
        <v>200</v>
      </c>
      <c r="Z396">
        <v>75</v>
      </c>
      <c r="AA396">
        <v>552</v>
      </c>
      <c r="AG396" t="s">
        <v>55</v>
      </c>
      <c r="AH396" s="4"/>
      <c r="AI396" t="s">
        <v>200</v>
      </c>
      <c r="AJ396">
        <v>75</v>
      </c>
      <c r="AK396">
        <v>552</v>
      </c>
    </row>
    <row r="397" spans="1:37" ht="15" customHeight="1">
      <c r="A397" t="str">
        <f>LEFT(Table1[[#This Row],[address]],3)&amp;(RIGHT(Table1[[#This Row],[address]],LEN(Table1[[#This Row],[address]])-3)+1)</f>
        <v>$B$5</v>
      </c>
      <c r="B397" t="str">
        <f>IF(Table1[[#This Row],[E]]&lt;&gt;"",1,"x")</f>
        <v>x</v>
      </c>
      <c r="C397" t="s">
        <v>52</v>
      </c>
      <c r="D397" s="4"/>
      <c r="E397" t="s">
        <v>201</v>
      </c>
      <c r="F397">
        <v>40.5</v>
      </c>
      <c r="G397">
        <v>552</v>
      </c>
      <c r="H397">
        <f>MAX(Table1[[#This Row],[h]],Table1[[#This Row],[h8]],Table1[[#This Row],[h17]],Table1[[#This Row],[h26]])</f>
        <v>40.5</v>
      </c>
      <c r="I397">
        <f>MAX(Table1[[#This Row],[w]],Table1[[#This Row],[w9]],Table1[[#This Row],[w18]],Table1[[#This Row],[w27]])</f>
        <v>552.75</v>
      </c>
      <c r="J397" t="b">
        <f>AND(Table1[[#This Row],[address]]=Table1[[#This Row],[address7]],Table1[[#This Row],[address]]=Table1[[#This Row],[address16]],Table1[[#This Row],[address]]=Table1[[#This Row],[address25]])</f>
        <v>1</v>
      </c>
      <c r="M397" t="s">
        <v>53</v>
      </c>
      <c r="N397" s="4"/>
      <c r="O397" t="s">
        <v>201</v>
      </c>
      <c r="P397">
        <v>40.5</v>
      </c>
      <c r="Q397">
        <v>552.75</v>
      </c>
      <c r="W397" t="s">
        <v>54</v>
      </c>
      <c r="X397" s="4"/>
      <c r="Y397" t="s">
        <v>201</v>
      </c>
      <c r="Z397">
        <v>40.5</v>
      </c>
      <c r="AA397">
        <v>552</v>
      </c>
      <c r="AG397" t="s">
        <v>55</v>
      </c>
      <c r="AH397" s="4"/>
      <c r="AI397" t="s">
        <v>201</v>
      </c>
      <c r="AJ397">
        <v>40.5</v>
      </c>
      <c r="AK397">
        <v>552</v>
      </c>
    </row>
    <row r="398" spans="1:37" ht="15" customHeight="1">
      <c r="A398" t="str">
        <f>LEFT(Table1[[#This Row],[address]],3)&amp;(RIGHT(Table1[[#This Row],[address]],LEN(Table1[[#This Row],[address]])-3)+1)</f>
        <v>$B$6</v>
      </c>
      <c r="B398">
        <f>IF(Table1[[#This Row],[E]]&lt;&gt;"",1,"x")</f>
        <v>1</v>
      </c>
      <c r="C398" t="s">
        <v>52</v>
      </c>
      <c r="D398" s="4" t="s">
        <v>467</v>
      </c>
      <c r="E398" t="s">
        <v>202</v>
      </c>
      <c r="F398">
        <v>50.25</v>
      </c>
      <c r="G398">
        <v>552</v>
      </c>
      <c r="H398">
        <f>MAX(Table1[[#This Row],[h]],Table1[[#This Row],[h8]],Table1[[#This Row],[h17]],Table1[[#This Row],[h26]])</f>
        <v>50.25</v>
      </c>
      <c r="I398">
        <f>MAX(Table1[[#This Row],[w]],Table1[[#This Row],[w9]],Table1[[#This Row],[w18]],Table1[[#This Row],[w27]])</f>
        <v>552.75</v>
      </c>
      <c r="J398" t="b">
        <f>AND(Table1[[#This Row],[address]]=Table1[[#This Row],[address7]],Table1[[#This Row],[address]]=Table1[[#This Row],[address16]],Table1[[#This Row],[address]]=Table1[[#This Row],[address25]])</f>
        <v>1</v>
      </c>
      <c r="M398" t="s">
        <v>53</v>
      </c>
      <c r="N398" s="4" t="s">
        <v>468</v>
      </c>
      <c r="O398" t="s">
        <v>202</v>
      </c>
      <c r="P398">
        <v>50.25</v>
      </c>
      <c r="Q398">
        <v>552.75</v>
      </c>
      <c r="W398" t="s">
        <v>54</v>
      </c>
      <c r="X398" s="4" t="s">
        <v>469</v>
      </c>
      <c r="Y398" t="s">
        <v>202</v>
      </c>
      <c r="Z398">
        <v>50.25</v>
      </c>
      <c r="AA398">
        <v>552</v>
      </c>
      <c r="AG398" t="s">
        <v>55</v>
      </c>
      <c r="AH398" s="4" t="s">
        <v>470</v>
      </c>
      <c r="AI398" t="s">
        <v>202</v>
      </c>
      <c r="AJ398">
        <v>50.25</v>
      </c>
      <c r="AK398">
        <v>552</v>
      </c>
    </row>
    <row r="399" spans="1:37" ht="15" customHeight="1">
      <c r="A399" t="str">
        <f>LEFT(Table1[[#This Row],[address]],3)&amp;(RIGHT(Table1[[#This Row],[address]],LEN(Table1[[#This Row],[address]])-3)+1)</f>
        <v>$B$7</v>
      </c>
      <c r="B399">
        <f>IF(Table1[[#This Row],[E]]&lt;&gt;"",1,"x")</f>
        <v>1</v>
      </c>
      <c r="C399" t="s">
        <v>52</v>
      </c>
      <c r="D399" s="4" t="s">
        <v>471</v>
      </c>
      <c r="E399" t="s">
        <v>203</v>
      </c>
      <c r="F399">
        <v>109.5</v>
      </c>
      <c r="G399">
        <v>552</v>
      </c>
      <c r="H399">
        <f>MAX(Table1[[#This Row],[h]],Table1[[#This Row],[h8]],Table1[[#This Row],[h17]],Table1[[#This Row],[h26]])</f>
        <v>109.5</v>
      </c>
      <c r="I399">
        <f>MAX(Table1[[#This Row],[w]],Table1[[#This Row],[w9]],Table1[[#This Row],[w18]],Table1[[#This Row],[w27]])</f>
        <v>552.75</v>
      </c>
      <c r="J399" t="b">
        <f>AND(Table1[[#This Row],[address]]=Table1[[#This Row],[address7]],Table1[[#This Row],[address]]=Table1[[#This Row],[address16]],Table1[[#This Row],[address]]=Table1[[#This Row],[address25]])</f>
        <v>1</v>
      </c>
      <c r="M399" t="s">
        <v>53</v>
      </c>
      <c r="N399" s="4" t="s">
        <v>472</v>
      </c>
      <c r="O399" t="s">
        <v>203</v>
      </c>
      <c r="P399">
        <v>109.5</v>
      </c>
      <c r="Q399">
        <v>552.75</v>
      </c>
      <c r="W399" t="s">
        <v>54</v>
      </c>
      <c r="X399" s="4" t="s">
        <v>473</v>
      </c>
      <c r="Y399" t="s">
        <v>203</v>
      </c>
      <c r="Z399">
        <v>109.5</v>
      </c>
      <c r="AA399">
        <v>552</v>
      </c>
      <c r="AG399" t="s">
        <v>55</v>
      </c>
      <c r="AH399" s="4" t="s">
        <v>474</v>
      </c>
      <c r="AI399" t="s">
        <v>203</v>
      </c>
      <c r="AJ399">
        <v>109.5</v>
      </c>
      <c r="AK399">
        <v>552</v>
      </c>
    </row>
    <row r="400" spans="1:37" ht="15" customHeight="1">
      <c r="A400" t="str">
        <f>LEFT(Table1[[#This Row],[address]],3)&amp;(RIGHT(Table1[[#This Row],[address]],LEN(Table1[[#This Row],[address]])-3)+1)</f>
        <v>$B$8</v>
      </c>
      <c r="B400">
        <f>IF(Table1[[#This Row],[E]]&lt;&gt;"",1,"x")</f>
        <v>1</v>
      </c>
      <c r="C400" t="s">
        <v>52</v>
      </c>
      <c r="D400" s="4" t="s">
        <v>475</v>
      </c>
      <c r="E400" t="s">
        <v>204</v>
      </c>
      <c r="F400">
        <v>82.5</v>
      </c>
      <c r="G400">
        <v>552</v>
      </c>
      <c r="H400">
        <f>MAX(Table1[[#This Row],[h]],Table1[[#This Row],[h8]],Table1[[#This Row],[h17]],Table1[[#This Row],[h26]])</f>
        <v>82.5</v>
      </c>
      <c r="I400">
        <f>MAX(Table1[[#This Row],[w]],Table1[[#This Row],[w9]],Table1[[#This Row],[w18]],Table1[[#This Row],[w27]])</f>
        <v>552.75</v>
      </c>
      <c r="J400" t="b">
        <f>AND(Table1[[#This Row],[address]]=Table1[[#This Row],[address7]],Table1[[#This Row],[address]]=Table1[[#This Row],[address16]],Table1[[#This Row],[address]]=Table1[[#This Row],[address25]])</f>
        <v>1</v>
      </c>
      <c r="M400" t="s">
        <v>53</v>
      </c>
      <c r="N400" s="4" t="s">
        <v>476</v>
      </c>
      <c r="O400" t="s">
        <v>204</v>
      </c>
      <c r="P400">
        <v>82.5</v>
      </c>
      <c r="Q400">
        <v>552.75</v>
      </c>
      <c r="W400" t="s">
        <v>54</v>
      </c>
      <c r="X400" s="4" t="s">
        <v>477</v>
      </c>
      <c r="Y400" t="s">
        <v>204</v>
      </c>
      <c r="Z400">
        <v>82.5</v>
      </c>
      <c r="AA400">
        <v>552</v>
      </c>
      <c r="AG400" t="s">
        <v>55</v>
      </c>
      <c r="AH400" s="4" t="s">
        <v>478</v>
      </c>
      <c r="AI400" t="s">
        <v>204</v>
      </c>
      <c r="AJ400">
        <v>82.5</v>
      </c>
      <c r="AK400">
        <v>552</v>
      </c>
    </row>
    <row r="401" spans="1:37" ht="15" customHeight="1">
      <c r="A401" t="str">
        <f>LEFT(Table1[[#This Row],[address]],3)&amp;(RIGHT(Table1[[#This Row],[address]],LEN(Table1[[#This Row],[address]])-3)+1)</f>
        <v>$B$9</v>
      </c>
      <c r="B401">
        <f>IF(Table1[[#This Row],[E]]&lt;&gt;"",1,"x")</f>
        <v>1</v>
      </c>
      <c r="C401" t="s">
        <v>52</v>
      </c>
      <c r="D401" s="4" t="s">
        <v>479</v>
      </c>
      <c r="E401" t="s">
        <v>205</v>
      </c>
      <c r="F401">
        <v>78</v>
      </c>
      <c r="G401">
        <v>552</v>
      </c>
      <c r="H401">
        <f>MAX(Table1[[#This Row],[h]],Table1[[#This Row],[h8]],Table1[[#This Row],[h17]],Table1[[#This Row],[h26]])</f>
        <v>78</v>
      </c>
      <c r="I401">
        <f>MAX(Table1[[#This Row],[w]],Table1[[#This Row],[w9]],Table1[[#This Row],[w18]],Table1[[#This Row],[w27]])</f>
        <v>552.75</v>
      </c>
      <c r="J401" t="b">
        <f>AND(Table1[[#This Row],[address]]=Table1[[#This Row],[address7]],Table1[[#This Row],[address]]=Table1[[#This Row],[address16]],Table1[[#This Row],[address]]=Table1[[#This Row],[address25]])</f>
        <v>1</v>
      </c>
      <c r="M401" t="s">
        <v>53</v>
      </c>
      <c r="N401" s="4" t="s">
        <v>480</v>
      </c>
      <c r="O401" t="s">
        <v>205</v>
      </c>
      <c r="P401">
        <v>78</v>
      </c>
      <c r="Q401">
        <v>552.75</v>
      </c>
      <c r="W401" t="s">
        <v>54</v>
      </c>
      <c r="X401" s="4" t="s">
        <v>481</v>
      </c>
      <c r="Y401" t="s">
        <v>205</v>
      </c>
      <c r="Z401">
        <v>78</v>
      </c>
      <c r="AA401">
        <v>552</v>
      </c>
      <c r="AG401" t="s">
        <v>55</v>
      </c>
      <c r="AH401" s="4" t="s">
        <v>482</v>
      </c>
      <c r="AI401" t="s">
        <v>205</v>
      </c>
      <c r="AJ401">
        <v>78</v>
      </c>
      <c r="AK401">
        <v>552</v>
      </c>
    </row>
    <row r="402" spans="1:37" ht="15" customHeight="1">
      <c r="A402" t="str">
        <f>LEFT(Table1[[#This Row],[address]],3)&amp;(RIGHT(Table1[[#This Row],[address]],LEN(Table1[[#This Row],[address]])-3)+1)</f>
        <v>$B$10</v>
      </c>
      <c r="B402" t="str">
        <f>IF(Table1[[#This Row],[E]]&lt;&gt;"",1,"x")</f>
        <v>x</v>
      </c>
      <c r="C402" t="s">
        <v>52</v>
      </c>
      <c r="E402" t="s">
        <v>206</v>
      </c>
      <c r="F402">
        <v>15.75</v>
      </c>
      <c r="G402">
        <v>552</v>
      </c>
      <c r="H402">
        <f>MAX(Table1[[#This Row],[h]],Table1[[#This Row],[h8]],Table1[[#This Row],[h17]],Table1[[#This Row],[h26]])</f>
        <v>15.75</v>
      </c>
      <c r="I402">
        <f>MAX(Table1[[#This Row],[w]],Table1[[#This Row],[w9]],Table1[[#This Row],[w18]],Table1[[#This Row],[w27]])</f>
        <v>552.75</v>
      </c>
      <c r="J402" t="b">
        <f>AND(Table1[[#This Row],[address]]=Table1[[#This Row],[address7]],Table1[[#This Row],[address]]=Table1[[#This Row],[address16]],Table1[[#This Row],[address]]=Table1[[#This Row],[address25]])</f>
        <v>1</v>
      </c>
      <c r="M402" t="s">
        <v>53</v>
      </c>
      <c r="O402" t="s">
        <v>206</v>
      </c>
      <c r="P402">
        <v>15.75</v>
      </c>
      <c r="Q402">
        <v>552.75</v>
      </c>
      <c r="W402" t="s">
        <v>54</v>
      </c>
      <c r="Y402" t="s">
        <v>206</v>
      </c>
      <c r="Z402">
        <v>15.75</v>
      </c>
      <c r="AA402">
        <v>552</v>
      </c>
      <c r="AG402" t="s">
        <v>55</v>
      </c>
      <c r="AI402" t="s">
        <v>206</v>
      </c>
      <c r="AJ402">
        <v>15.75</v>
      </c>
      <c r="AK402">
        <v>552</v>
      </c>
    </row>
    <row r="403" spans="1:37" ht="15" customHeight="1">
      <c r="A403" t="str">
        <f>LEFT(Table1[[#This Row],[address]],3)&amp;(RIGHT(Table1[[#This Row],[address]],LEN(Table1[[#This Row],[address]])-3)+1)</f>
        <v>$B$11</v>
      </c>
      <c r="B403" t="str">
        <f>IF(Table1[[#This Row],[E]]&lt;&gt;"",1,"x")</f>
        <v>x</v>
      </c>
      <c r="C403" t="s">
        <v>52</v>
      </c>
      <c r="E403" t="s">
        <v>207</v>
      </c>
      <c r="F403">
        <v>99.75</v>
      </c>
      <c r="G403">
        <v>552</v>
      </c>
      <c r="H403">
        <f>MAX(Table1[[#This Row],[h]],Table1[[#This Row],[h8]],Table1[[#This Row],[h17]],Table1[[#This Row],[h26]])</f>
        <v>99.75</v>
      </c>
      <c r="I403">
        <f>MAX(Table1[[#This Row],[w]],Table1[[#This Row],[w9]],Table1[[#This Row],[w18]],Table1[[#This Row],[w27]])</f>
        <v>552.75</v>
      </c>
      <c r="J403" t="b">
        <f>AND(Table1[[#This Row],[address]]=Table1[[#This Row],[address7]],Table1[[#This Row],[address]]=Table1[[#This Row],[address16]],Table1[[#This Row],[address]]=Table1[[#This Row],[address25]])</f>
        <v>1</v>
      </c>
      <c r="M403" t="s">
        <v>53</v>
      </c>
      <c r="O403" t="s">
        <v>207</v>
      </c>
      <c r="P403">
        <v>99.75</v>
      </c>
      <c r="Q403">
        <v>552.75</v>
      </c>
      <c r="W403" t="s">
        <v>54</v>
      </c>
      <c r="Y403" t="s">
        <v>207</v>
      </c>
      <c r="Z403">
        <v>99.75</v>
      </c>
      <c r="AA403">
        <v>552</v>
      </c>
      <c r="AG403" t="s">
        <v>55</v>
      </c>
      <c r="AI403" t="s">
        <v>207</v>
      </c>
      <c r="AJ403">
        <v>99.75</v>
      </c>
      <c r="AK403">
        <v>552</v>
      </c>
    </row>
    <row r="404" spans="1:37" ht="15" customHeight="1">
      <c r="A404" t="str">
        <f>LEFT(Table1[[#This Row],[address]],3)&amp;(RIGHT(Table1[[#This Row],[address]],LEN(Table1[[#This Row],[address]])-3)+1)</f>
        <v>$B$12</v>
      </c>
      <c r="B404" t="str">
        <f>IF(Table1[[#This Row],[E]]&lt;&gt;"",1,"x")</f>
        <v>x</v>
      </c>
      <c r="C404" t="s">
        <v>52</v>
      </c>
      <c r="E404" t="s">
        <v>208</v>
      </c>
      <c r="F404">
        <v>15</v>
      </c>
      <c r="G404">
        <v>552</v>
      </c>
      <c r="H404">
        <f>MAX(Table1[[#This Row],[h]],Table1[[#This Row],[h8]],Table1[[#This Row],[h17]],Table1[[#This Row],[h26]])</f>
        <v>15</v>
      </c>
      <c r="I404">
        <f>MAX(Table1[[#This Row],[w]],Table1[[#This Row],[w9]],Table1[[#This Row],[w18]],Table1[[#This Row],[w27]])</f>
        <v>552.75</v>
      </c>
      <c r="J404" t="b">
        <f>AND(Table1[[#This Row],[address]]=Table1[[#This Row],[address7]],Table1[[#This Row],[address]]=Table1[[#This Row],[address16]],Table1[[#This Row],[address]]=Table1[[#This Row],[address25]])</f>
        <v>1</v>
      </c>
      <c r="M404" t="s">
        <v>53</v>
      </c>
      <c r="O404" t="s">
        <v>208</v>
      </c>
      <c r="P404">
        <v>15</v>
      </c>
      <c r="Q404">
        <v>552.75</v>
      </c>
      <c r="W404" t="s">
        <v>54</v>
      </c>
      <c r="Y404" t="s">
        <v>208</v>
      </c>
      <c r="Z404">
        <v>15</v>
      </c>
      <c r="AA404">
        <v>552</v>
      </c>
      <c r="AG404" t="s">
        <v>55</v>
      </c>
      <c r="AI404" t="s">
        <v>208</v>
      </c>
      <c r="AJ404">
        <v>15</v>
      </c>
      <c r="AK404">
        <v>552</v>
      </c>
    </row>
    <row r="405" spans="1:37" ht="15" customHeight="1">
      <c r="A405" t="str">
        <f>LEFT(Table1[[#This Row],[address]],3)&amp;(RIGHT(Table1[[#This Row],[address]],LEN(Table1[[#This Row],[address]])-3)+1)</f>
        <v>$B$13</v>
      </c>
      <c r="B405" t="str">
        <f>IF(Table1[[#This Row],[E]]&lt;&gt;"",1,"x")</f>
        <v>x</v>
      </c>
      <c r="C405" t="s">
        <v>52</v>
      </c>
      <c r="E405" t="s">
        <v>209</v>
      </c>
      <c r="F405">
        <v>15</v>
      </c>
      <c r="G405">
        <v>552</v>
      </c>
      <c r="H405">
        <f>MAX(Table1[[#This Row],[h]],Table1[[#This Row],[h8]],Table1[[#This Row],[h17]],Table1[[#This Row],[h26]])</f>
        <v>15</v>
      </c>
      <c r="I405">
        <f>MAX(Table1[[#This Row],[w]],Table1[[#This Row],[w9]],Table1[[#This Row],[w18]],Table1[[#This Row],[w27]])</f>
        <v>552.75</v>
      </c>
      <c r="J405" t="b">
        <f>AND(Table1[[#This Row],[address]]=Table1[[#This Row],[address7]],Table1[[#This Row],[address]]=Table1[[#This Row],[address16]],Table1[[#This Row],[address]]=Table1[[#This Row],[address25]])</f>
        <v>1</v>
      </c>
      <c r="M405" t="s">
        <v>53</v>
      </c>
      <c r="O405" t="s">
        <v>209</v>
      </c>
      <c r="P405">
        <v>15</v>
      </c>
      <c r="Q405">
        <v>552.75</v>
      </c>
      <c r="W405" t="s">
        <v>54</v>
      </c>
      <c r="Y405" t="s">
        <v>209</v>
      </c>
      <c r="Z405">
        <v>15</v>
      </c>
      <c r="AA405">
        <v>552</v>
      </c>
      <c r="AG405" t="s">
        <v>55</v>
      </c>
      <c r="AI405" t="s">
        <v>209</v>
      </c>
      <c r="AJ405">
        <v>15</v>
      </c>
      <c r="AK405">
        <v>552</v>
      </c>
    </row>
    <row r="406" spans="1:37" ht="15" customHeight="1">
      <c r="A406" t="str">
        <f>LEFT(Table1[[#This Row],[address]],3)&amp;(RIGHT(Table1[[#This Row],[address]],LEN(Table1[[#This Row],[address]])-3)+1)</f>
        <v>$B$14</v>
      </c>
      <c r="B406" t="str">
        <f>IF(Table1[[#This Row],[E]]&lt;&gt;"",1,"x")</f>
        <v>x</v>
      </c>
      <c r="C406" t="s">
        <v>52</v>
      </c>
      <c r="E406" t="s">
        <v>210</v>
      </c>
      <c r="F406">
        <v>15</v>
      </c>
      <c r="G406">
        <v>552</v>
      </c>
      <c r="H406">
        <f>MAX(Table1[[#This Row],[h]],Table1[[#This Row],[h8]],Table1[[#This Row],[h17]],Table1[[#This Row],[h26]])</f>
        <v>15</v>
      </c>
      <c r="I406">
        <f>MAX(Table1[[#This Row],[w]],Table1[[#This Row],[w9]],Table1[[#This Row],[w18]],Table1[[#This Row],[w27]])</f>
        <v>552.75</v>
      </c>
      <c r="J406" t="b">
        <f>AND(Table1[[#This Row],[address]]=Table1[[#This Row],[address7]],Table1[[#This Row],[address]]=Table1[[#This Row],[address16]],Table1[[#This Row],[address]]=Table1[[#This Row],[address25]])</f>
        <v>1</v>
      </c>
      <c r="M406" t="s">
        <v>53</v>
      </c>
      <c r="O406" t="s">
        <v>210</v>
      </c>
      <c r="P406">
        <v>15</v>
      </c>
      <c r="Q406">
        <v>552.75</v>
      </c>
      <c r="W406" t="s">
        <v>54</v>
      </c>
      <c r="Y406" t="s">
        <v>210</v>
      </c>
      <c r="Z406">
        <v>15</v>
      </c>
      <c r="AA406">
        <v>552</v>
      </c>
      <c r="AG406" t="s">
        <v>55</v>
      </c>
      <c r="AI406" t="s">
        <v>210</v>
      </c>
      <c r="AJ406">
        <v>15</v>
      </c>
      <c r="AK406">
        <v>552</v>
      </c>
    </row>
    <row r="407" spans="1:37" ht="15" customHeight="1">
      <c r="A407" t="str">
        <f>LEFT(Table1[[#This Row],[address]],3)&amp;(RIGHT(Table1[[#This Row],[address]],LEN(Table1[[#This Row],[address]])-3)+1)</f>
        <v>$B$15</v>
      </c>
      <c r="B407" t="str">
        <f>IF(Table1[[#This Row],[E]]&lt;&gt;"",1,"x")</f>
        <v>x</v>
      </c>
      <c r="C407" t="s">
        <v>52</v>
      </c>
      <c r="E407" t="s">
        <v>211</v>
      </c>
      <c r="F407">
        <v>15</v>
      </c>
      <c r="G407">
        <v>552</v>
      </c>
      <c r="H407">
        <f>MAX(Table1[[#This Row],[h]],Table1[[#This Row],[h8]],Table1[[#This Row],[h17]],Table1[[#This Row],[h26]])</f>
        <v>15</v>
      </c>
      <c r="I407">
        <f>MAX(Table1[[#This Row],[w]],Table1[[#This Row],[w9]],Table1[[#This Row],[w18]],Table1[[#This Row],[w27]])</f>
        <v>552.75</v>
      </c>
      <c r="J407" t="b">
        <f>AND(Table1[[#This Row],[address]]=Table1[[#This Row],[address7]],Table1[[#This Row],[address]]=Table1[[#This Row],[address16]],Table1[[#This Row],[address]]=Table1[[#This Row],[address25]])</f>
        <v>1</v>
      </c>
      <c r="M407" t="s">
        <v>53</v>
      </c>
      <c r="O407" t="s">
        <v>211</v>
      </c>
      <c r="P407">
        <v>15</v>
      </c>
      <c r="Q407">
        <v>552.75</v>
      </c>
      <c r="W407" t="s">
        <v>54</v>
      </c>
      <c r="Y407" t="s">
        <v>211</v>
      </c>
      <c r="Z407">
        <v>15</v>
      </c>
      <c r="AA407">
        <v>552</v>
      </c>
      <c r="AG407" t="s">
        <v>55</v>
      </c>
      <c r="AI407" t="s">
        <v>211</v>
      </c>
      <c r="AJ407">
        <v>15</v>
      </c>
      <c r="AK407">
        <v>552</v>
      </c>
    </row>
    <row r="408" spans="1:37" ht="15" customHeight="1">
      <c r="A408" t="str">
        <f>LEFT(Table1[[#This Row],[address]],3)&amp;(RIGHT(Table1[[#This Row],[address]],LEN(Table1[[#This Row],[address]])-3)+1)</f>
        <v>$B$16</v>
      </c>
      <c r="B408" t="str">
        <f>IF(Table1[[#This Row],[E]]&lt;&gt;"",1,"x")</f>
        <v>x</v>
      </c>
      <c r="C408" t="s">
        <v>52</v>
      </c>
      <c r="E408" t="s">
        <v>212</v>
      </c>
      <c r="F408">
        <v>15</v>
      </c>
      <c r="G408">
        <v>552</v>
      </c>
      <c r="H408">
        <f>MAX(Table1[[#This Row],[h]],Table1[[#This Row],[h8]],Table1[[#This Row],[h17]],Table1[[#This Row],[h26]])</f>
        <v>15</v>
      </c>
      <c r="I408">
        <f>MAX(Table1[[#This Row],[w]],Table1[[#This Row],[w9]],Table1[[#This Row],[w18]],Table1[[#This Row],[w27]])</f>
        <v>552.75</v>
      </c>
      <c r="J408" t="b">
        <f>AND(Table1[[#This Row],[address]]=Table1[[#This Row],[address7]],Table1[[#This Row],[address]]=Table1[[#This Row],[address16]],Table1[[#This Row],[address]]=Table1[[#This Row],[address25]])</f>
        <v>1</v>
      </c>
      <c r="M408" t="s">
        <v>53</v>
      </c>
      <c r="O408" t="s">
        <v>212</v>
      </c>
      <c r="P408">
        <v>15</v>
      </c>
      <c r="Q408">
        <v>552.75</v>
      </c>
      <c r="W408" t="s">
        <v>54</v>
      </c>
      <c r="Y408" t="s">
        <v>212</v>
      </c>
      <c r="Z408">
        <v>15</v>
      </c>
      <c r="AA408">
        <v>552</v>
      </c>
      <c r="AG408" t="s">
        <v>55</v>
      </c>
      <c r="AI408" t="s">
        <v>212</v>
      </c>
      <c r="AJ408">
        <v>15</v>
      </c>
      <c r="AK408">
        <v>552</v>
      </c>
    </row>
    <row r="409" spans="1:37" ht="15" customHeight="1">
      <c r="A409" t="str">
        <f>LEFT(Table1[[#This Row],[address]],3)&amp;(RIGHT(Table1[[#This Row],[address]],LEN(Table1[[#This Row],[address]])-3)+1)</f>
        <v>$B$17</v>
      </c>
      <c r="B409" t="str">
        <f>IF(Table1[[#This Row],[E]]&lt;&gt;"",1,"x")</f>
        <v>x</v>
      </c>
      <c r="C409" t="s">
        <v>52</v>
      </c>
      <c r="E409" t="s">
        <v>213</v>
      </c>
      <c r="F409">
        <v>15</v>
      </c>
      <c r="G409">
        <v>552</v>
      </c>
      <c r="H409">
        <f>MAX(Table1[[#This Row],[h]],Table1[[#This Row],[h8]],Table1[[#This Row],[h17]],Table1[[#This Row],[h26]])</f>
        <v>15</v>
      </c>
      <c r="I409">
        <f>MAX(Table1[[#This Row],[w]],Table1[[#This Row],[w9]],Table1[[#This Row],[w18]],Table1[[#This Row],[w27]])</f>
        <v>552.75</v>
      </c>
      <c r="J409" t="b">
        <f>AND(Table1[[#This Row],[address]]=Table1[[#This Row],[address7]],Table1[[#This Row],[address]]=Table1[[#This Row],[address16]],Table1[[#This Row],[address]]=Table1[[#This Row],[address25]])</f>
        <v>1</v>
      </c>
      <c r="M409" t="s">
        <v>53</v>
      </c>
      <c r="O409" t="s">
        <v>213</v>
      </c>
      <c r="P409">
        <v>15</v>
      </c>
      <c r="Q409">
        <v>552.75</v>
      </c>
      <c r="W409" t="s">
        <v>54</v>
      </c>
      <c r="Y409" t="s">
        <v>213</v>
      </c>
      <c r="Z409">
        <v>15</v>
      </c>
      <c r="AA409">
        <v>552</v>
      </c>
      <c r="AG409" t="s">
        <v>55</v>
      </c>
      <c r="AI409" t="s">
        <v>213</v>
      </c>
      <c r="AJ409">
        <v>15</v>
      </c>
      <c r="AK409">
        <v>552</v>
      </c>
    </row>
    <row r="410" spans="1:37" ht="15" customHeight="1">
      <c r="A410" t="str">
        <f>LEFT(Table1[[#This Row],[address]],3)&amp;(RIGHT(Table1[[#This Row],[address]],LEN(Table1[[#This Row],[address]])-3)+1)</f>
        <v>$B$18</v>
      </c>
      <c r="B410" t="str">
        <f>IF(Table1[[#This Row],[E]]&lt;&gt;"",1,"x")</f>
        <v>x</v>
      </c>
      <c r="C410" t="s">
        <v>52</v>
      </c>
      <c r="E410" t="s">
        <v>215</v>
      </c>
      <c r="F410">
        <v>15</v>
      </c>
      <c r="G410">
        <v>552</v>
      </c>
      <c r="H410">
        <f>MAX(Table1[[#This Row],[h]],Table1[[#This Row],[h8]],Table1[[#This Row],[h17]],Table1[[#This Row],[h26]])</f>
        <v>15</v>
      </c>
      <c r="I410">
        <f>MAX(Table1[[#This Row],[w]],Table1[[#This Row],[w9]],Table1[[#This Row],[w18]],Table1[[#This Row],[w27]])</f>
        <v>552.75</v>
      </c>
      <c r="J410" t="b">
        <f>AND(Table1[[#This Row],[address]]=Table1[[#This Row],[address7]],Table1[[#This Row],[address]]=Table1[[#This Row],[address16]],Table1[[#This Row],[address]]=Table1[[#This Row],[address25]])</f>
        <v>1</v>
      </c>
      <c r="M410" t="s">
        <v>53</v>
      </c>
      <c r="O410" t="s">
        <v>215</v>
      </c>
      <c r="P410">
        <v>15</v>
      </c>
      <c r="Q410">
        <v>552.75</v>
      </c>
      <c r="W410" t="s">
        <v>54</v>
      </c>
      <c r="Y410" t="s">
        <v>215</v>
      </c>
      <c r="Z410">
        <v>15</v>
      </c>
      <c r="AA410">
        <v>552</v>
      </c>
      <c r="AG410" t="s">
        <v>55</v>
      </c>
      <c r="AI410" t="s">
        <v>215</v>
      </c>
      <c r="AJ410">
        <v>15</v>
      </c>
      <c r="AK410">
        <v>552</v>
      </c>
    </row>
    <row r="411" spans="1:37" ht="15" customHeight="1">
      <c r="A411" t="str">
        <f>LEFT(Table1[[#This Row],[address]],3)&amp;(RIGHT(Table1[[#This Row],[address]],LEN(Table1[[#This Row],[address]])-3)+1)</f>
        <v>$B$19</v>
      </c>
      <c r="B411" t="str">
        <f>IF(Table1[[#This Row],[E]]&lt;&gt;"",1,"x")</f>
        <v>x</v>
      </c>
      <c r="C411" t="s">
        <v>52</v>
      </c>
      <c r="E411" t="s">
        <v>219</v>
      </c>
      <c r="F411">
        <v>15</v>
      </c>
      <c r="G411">
        <v>552</v>
      </c>
      <c r="H411">
        <f>MAX(Table1[[#This Row],[h]],Table1[[#This Row],[h8]],Table1[[#This Row],[h17]],Table1[[#This Row],[h26]])</f>
        <v>15</v>
      </c>
      <c r="I411">
        <f>MAX(Table1[[#This Row],[w]],Table1[[#This Row],[w9]],Table1[[#This Row],[w18]],Table1[[#This Row],[w27]])</f>
        <v>552.75</v>
      </c>
      <c r="J411" t="b">
        <f>AND(Table1[[#This Row],[address]]=Table1[[#This Row],[address7]],Table1[[#This Row],[address]]=Table1[[#This Row],[address16]],Table1[[#This Row],[address]]=Table1[[#This Row],[address25]])</f>
        <v>1</v>
      </c>
      <c r="M411" t="s">
        <v>53</v>
      </c>
      <c r="O411" t="s">
        <v>219</v>
      </c>
      <c r="P411">
        <v>15</v>
      </c>
      <c r="Q411">
        <v>552.75</v>
      </c>
      <c r="W411" t="s">
        <v>54</v>
      </c>
      <c r="Y411" t="s">
        <v>219</v>
      </c>
      <c r="Z411">
        <v>15</v>
      </c>
      <c r="AA411">
        <v>552</v>
      </c>
      <c r="AG411" t="s">
        <v>55</v>
      </c>
      <c r="AI411" t="s">
        <v>219</v>
      </c>
      <c r="AJ411">
        <v>15</v>
      </c>
      <c r="AK411">
        <v>552</v>
      </c>
    </row>
    <row r="412" spans="1:37" ht="15" customHeight="1">
      <c r="A412" t="str">
        <f>LEFT(Table1[[#This Row],[address]],3)&amp;(RIGHT(Table1[[#This Row],[address]],LEN(Table1[[#This Row],[address]])-3)+1)</f>
        <v>$B$20</v>
      </c>
      <c r="B412" t="str">
        <f>IF(Table1[[#This Row],[E]]&lt;&gt;"",1,"x")</f>
        <v>x</v>
      </c>
      <c r="C412" t="s">
        <v>52</v>
      </c>
      <c r="E412" t="s">
        <v>224</v>
      </c>
      <c r="F412">
        <v>15</v>
      </c>
      <c r="G412">
        <v>552</v>
      </c>
      <c r="H412">
        <f>MAX(Table1[[#This Row],[h]],Table1[[#This Row],[h8]],Table1[[#This Row],[h17]],Table1[[#This Row],[h26]])</f>
        <v>15</v>
      </c>
      <c r="I412">
        <f>MAX(Table1[[#This Row],[w]],Table1[[#This Row],[w9]],Table1[[#This Row],[w18]],Table1[[#This Row],[w27]])</f>
        <v>552.75</v>
      </c>
      <c r="J412" t="b">
        <f>AND(Table1[[#This Row],[address]]=Table1[[#This Row],[address7]],Table1[[#This Row],[address]]=Table1[[#This Row],[address16]],Table1[[#This Row],[address]]=Table1[[#This Row],[address25]])</f>
        <v>1</v>
      </c>
      <c r="M412" t="s">
        <v>53</v>
      </c>
      <c r="O412" t="s">
        <v>224</v>
      </c>
      <c r="P412">
        <v>15</v>
      </c>
      <c r="Q412">
        <v>552.75</v>
      </c>
      <c r="W412" t="s">
        <v>54</v>
      </c>
      <c r="Y412" t="s">
        <v>224</v>
      </c>
      <c r="Z412">
        <v>15</v>
      </c>
      <c r="AA412">
        <v>552</v>
      </c>
      <c r="AG412" t="s">
        <v>55</v>
      </c>
      <c r="AI412" t="s">
        <v>224</v>
      </c>
      <c r="AJ412">
        <v>15</v>
      </c>
      <c r="AK412">
        <v>552</v>
      </c>
    </row>
    <row r="413" spans="1:37" ht="15" customHeight="1">
      <c r="A413" t="str">
        <f>LEFT(Table1[[#This Row],[address]],3)&amp;(RIGHT(Table1[[#This Row],[address]],LEN(Table1[[#This Row],[address]])-3)+1)</f>
        <v>$B$21</v>
      </c>
      <c r="B413" t="str">
        <f>IF(Table1[[#This Row],[E]]&lt;&gt;"",1,"x")</f>
        <v>x</v>
      </c>
      <c r="C413" t="s">
        <v>52</v>
      </c>
      <c r="E413" t="s">
        <v>229</v>
      </c>
      <c r="F413">
        <v>15</v>
      </c>
      <c r="G413">
        <v>552</v>
      </c>
      <c r="H413">
        <f>MAX(Table1[[#This Row],[h]],Table1[[#This Row],[h8]],Table1[[#This Row],[h17]],Table1[[#This Row],[h26]])</f>
        <v>15</v>
      </c>
      <c r="I413">
        <f>MAX(Table1[[#This Row],[w]],Table1[[#This Row],[w9]],Table1[[#This Row],[w18]],Table1[[#This Row],[w27]])</f>
        <v>552.75</v>
      </c>
      <c r="J413" t="b">
        <f>AND(Table1[[#This Row],[address]]=Table1[[#This Row],[address7]],Table1[[#This Row],[address]]=Table1[[#This Row],[address16]],Table1[[#This Row],[address]]=Table1[[#This Row],[address25]])</f>
        <v>1</v>
      </c>
      <c r="M413" t="s">
        <v>53</v>
      </c>
      <c r="O413" t="s">
        <v>229</v>
      </c>
      <c r="P413">
        <v>15</v>
      </c>
      <c r="Q413">
        <v>552.75</v>
      </c>
      <c r="W413" t="s">
        <v>54</v>
      </c>
      <c r="Y413" t="s">
        <v>229</v>
      </c>
      <c r="Z413">
        <v>15</v>
      </c>
      <c r="AA413">
        <v>552</v>
      </c>
      <c r="AG413" t="s">
        <v>55</v>
      </c>
      <c r="AI413" t="s">
        <v>229</v>
      </c>
      <c r="AJ413">
        <v>15</v>
      </c>
      <c r="AK413">
        <v>552</v>
      </c>
    </row>
    <row r="414" spans="1:37" ht="15" customHeight="1">
      <c r="A414" t="str">
        <f>LEFT(Table1[[#This Row],[address]],3)&amp;(RIGHT(Table1[[#This Row],[address]],LEN(Table1[[#This Row],[address]])-3)+1)</f>
        <v>$B$22</v>
      </c>
      <c r="B414" t="str">
        <f>IF(Table1[[#This Row],[E]]&lt;&gt;"",1,"x")</f>
        <v>x</v>
      </c>
      <c r="C414" t="s">
        <v>52</v>
      </c>
      <c r="E414" t="s">
        <v>234</v>
      </c>
      <c r="F414">
        <v>15</v>
      </c>
      <c r="G414">
        <v>552</v>
      </c>
      <c r="H414">
        <f>MAX(Table1[[#This Row],[h]],Table1[[#This Row],[h8]],Table1[[#This Row],[h17]],Table1[[#This Row],[h26]])</f>
        <v>15</v>
      </c>
      <c r="I414">
        <f>MAX(Table1[[#This Row],[w]],Table1[[#This Row],[w9]],Table1[[#This Row],[w18]],Table1[[#This Row],[w27]])</f>
        <v>552.75</v>
      </c>
      <c r="J414" t="b">
        <f>AND(Table1[[#This Row],[address]]=Table1[[#This Row],[address7]],Table1[[#This Row],[address]]=Table1[[#This Row],[address16]],Table1[[#This Row],[address]]=Table1[[#This Row],[address25]])</f>
        <v>1</v>
      </c>
      <c r="M414" t="s">
        <v>53</v>
      </c>
      <c r="O414" t="s">
        <v>234</v>
      </c>
      <c r="P414">
        <v>15</v>
      </c>
      <c r="Q414">
        <v>552.75</v>
      </c>
      <c r="W414" t="s">
        <v>54</v>
      </c>
      <c r="Y414" t="s">
        <v>234</v>
      </c>
      <c r="Z414">
        <v>15</v>
      </c>
      <c r="AA414">
        <v>552</v>
      </c>
      <c r="AG414" t="s">
        <v>55</v>
      </c>
      <c r="AI414" t="s">
        <v>234</v>
      </c>
      <c r="AJ414">
        <v>15</v>
      </c>
      <c r="AK414">
        <v>552</v>
      </c>
    </row>
    <row r="415" spans="1:37" ht="15" customHeight="1">
      <c r="A415" t="str">
        <f>LEFT(Table1[[#This Row],[address]],3)&amp;(RIGHT(Table1[[#This Row],[address]],LEN(Table1[[#This Row],[address]])-3)+1)</f>
        <v>$B$23</v>
      </c>
      <c r="B415" t="str">
        <f>IF(Table1[[#This Row],[E]]&lt;&gt;"",1,"x")</f>
        <v>x</v>
      </c>
      <c r="C415" t="s">
        <v>52</v>
      </c>
      <c r="E415" t="s">
        <v>238</v>
      </c>
      <c r="F415">
        <v>15</v>
      </c>
      <c r="G415">
        <v>552</v>
      </c>
      <c r="H415">
        <f>MAX(Table1[[#This Row],[h]],Table1[[#This Row],[h8]],Table1[[#This Row],[h17]],Table1[[#This Row],[h26]])</f>
        <v>15</v>
      </c>
      <c r="I415">
        <f>MAX(Table1[[#This Row],[w]],Table1[[#This Row],[w9]],Table1[[#This Row],[w18]],Table1[[#This Row],[w27]])</f>
        <v>552.75</v>
      </c>
      <c r="J415" t="b">
        <f>AND(Table1[[#This Row],[address]]=Table1[[#This Row],[address7]],Table1[[#This Row],[address]]=Table1[[#This Row],[address16]],Table1[[#This Row],[address]]=Table1[[#This Row],[address25]])</f>
        <v>1</v>
      </c>
      <c r="M415" t="s">
        <v>53</v>
      </c>
      <c r="O415" t="s">
        <v>238</v>
      </c>
      <c r="P415">
        <v>15</v>
      </c>
      <c r="Q415">
        <v>552.75</v>
      </c>
      <c r="W415" t="s">
        <v>54</v>
      </c>
      <c r="Y415" t="s">
        <v>238</v>
      </c>
      <c r="Z415">
        <v>15</v>
      </c>
      <c r="AA415">
        <v>552</v>
      </c>
      <c r="AG415" t="s">
        <v>55</v>
      </c>
      <c r="AI415" t="s">
        <v>238</v>
      </c>
      <c r="AJ415">
        <v>15</v>
      </c>
      <c r="AK415">
        <v>552</v>
      </c>
    </row>
    <row r="416" spans="1:37" ht="15" customHeight="1">
      <c r="A416" t="str">
        <f>LEFT(Table1[[#This Row],[address]],3)&amp;(RIGHT(Table1[[#This Row],[address]],LEN(Table1[[#This Row],[address]])-3)+1)</f>
        <v>$B$24</v>
      </c>
      <c r="B416" t="str">
        <f>IF(Table1[[#This Row],[E]]&lt;&gt;"",1,"x")</f>
        <v>x</v>
      </c>
      <c r="C416" t="s">
        <v>52</v>
      </c>
      <c r="E416" t="s">
        <v>239</v>
      </c>
      <c r="F416">
        <v>15</v>
      </c>
      <c r="G416">
        <v>552</v>
      </c>
      <c r="H416">
        <f>MAX(Table1[[#This Row],[h]],Table1[[#This Row],[h8]],Table1[[#This Row],[h17]],Table1[[#This Row],[h26]])</f>
        <v>15</v>
      </c>
      <c r="I416">
        <f>MAX(Table1[[#This Row],[w]],Table1[[#This Row],[w9]],Table1[[#This Row],[w18]],Table1[[#This Row],[w27]])</f>
        <v>552.75</v>
      </c>
      <c r="J416" t="b">
        <f>AND(Table1[[#This Row],[address]]=Table1[[#This Row],[address7]],Table1[[#This Row],[address]]=Table1[[#This Row],[address16]],Table1[[#This Row],[address]]=Table1[[#This Row],[address25]])</f>
        <v>1</v>
      </c>
      <c r="M416" t="s">
        <v>53</v>
      </c>
      <c r="O416" t="s">
        <v>239</v>
      </c>
      <c r="P416">
        <v>15</v>
      </c>
      <c r="Q416">
        <v>552.75</v>
      </c>
      <c r="W416" t="s">
        <v>54</v>
      </c>
      <c r="Y416" t="s">
        <v>239</v>
      </c>
      <c r="Z416">
        <v>15</v>
      </c>
      <c r="AA416">
        <v>552</v>
      </c>
      <c r="AG416" t="s">
        <v>55</v>
      </c>
      <c r="AI416" t="s">
        <v>239</v>
      </c>
      <c r="AJ416">
        <v>15</v>
      </c>
      <c r="AK416">
        <v>552</v>
      </c>
    </row>
    <row r="417" spans="1:37" ht="15" customHeight="1">
      <c r="A417" t="str">
        <f>LEFT(Table1[[#This Row],[address]],3)&amp;(RIGHT(Table1[[#This Row],[address]],LEN(Table1[[#This Row],[address]])-3)+1)</f>
        <v>$B$25</v>
      </c>
      <c r="B417" t="str">
        <f>IF(Table1[[#This Row],[E]]&lt;&gt;"",1,"x")</f>
        <v>x</v>
      </c>
      <c r="C417" t="s">
        <v>52</v>
      </c>
      <c r="E417" t="s">
        <v>240</v>
      </c>
      <c r="F417">
        <v>15</v>
      </c>
      <c r="G417">
        <v>552</v>
      </c>
      <c r="H417">
        <f>MAX(Table1[[#This Row],[h]],Table1[[#This Row],[h8]],Table1[[#This Row],[h17]],Table1[[#This Row],[h26]])</f>
        <v>15</v>
      </c>
      <c r="I417">
        <f>MAX(Table1[[#This Row],[w]],Table1[[#This Row],[w9]],Table1[[#This Row],[w18]],Table1[[#This Row],[w27]])</f>
        <v>552.75</v>
      </c>
      <c r="J417" t="b">
        <f>AND(Table1[[#This Row],[address]]=Table1[[#This Row],[address7]],Table1[[#This Row],[address]]=Table1[[#This Row],[address16]],Table1[[#This Row],[address]]=Table1[[#This Row],[address25]])</f>
        <v>1</v>
      </c>
      <c r="M417" t="s">
        <v>53</v>
      </c>
      <c r="O417" t="s">
        <v>240</v>
      </c>
      <c r="P417">
        <v>15</v>
      </c>
      <c r="Q417">
        <v>552.75</v>
      </c>
      <c r="W417" t="s">
        <v>54</v>
      </c>
      <c r="Y417" t="s">
        <v>240</v>
      </c>
      <c r="Z417">
        <v>15</v>
      </c>
      <c r="AA417">
        <v>552</v>
      </c>
      <c r="AG417" t="s">
        <v>55</v>
      </c>
      <c r="AI417" t="s">
        <v>240</v>
      </c>
      <c r="AJ417">
        <v>15</v>
      </c>
      <c r="AK417">
        <v>552</v>
      </c>
    </row>
    <row r="418" spans="1:37" ht="15" customHeight="1">
      <c r="A418" t="str">
        <f>LEFT(Table1[[#This Row],[address]],3)&amp;(RIGHT(Table1[[#This Row],[address]],LEN(Table1[[#This Row],[address]])-3)+1)</f>
        <v>$B$26</v>
      </c>
      <c r="B418" t="str">
        <f>IF(Table1[[#This Row],[E]]&lt;&gt;"",1,"x")</f>
        <v>x</v>
      </c>
      <c r="C418" t="s">
        <v>52</v>
      </c>
      <c r="D418" s="4"/>
      <c r="E418" t="s">
        <v>241</v>
      </c>
      <c r="F418">
        <v>15</v>
      </c>
      <c r="G418">
        <v>552</v>
      </c>
      <c r="H418">
        <f>MAX(Table1[[#This Row],[h]],Table1[[#This Row],[h8]],Table1[[#This Row],[h17]],Table1[[#This Row],[h26]])</f>
        <v>15</v>
      </c>
      <c r="I418">
        <f>MAX(Table1[[#This Row],[w]],Table1[[#This Row],[w9]],Table1[[#This Row],[w18]],Table1[[#This Row],[w27]])</f>
        <v>552.75</v>
      </c>
      <c r="J418" t="b">
        <f>AND(Table1[[#This Row],[address]]=Table1[[#This Row],[address7]],Table1[[#This Row],[address]]=Table1[[#This Row],[address16]],Table1[[#This Row],[address]]=Table1[[#This Row],[address25]])</f>
        <v>1</v>
      </c>
      <c r="M418" t="s">
        <v>53</v>
      </c>
      <c r="N418" s="4"/>
      <c r="O418" t="s">
        <v>241</v>
      </c>
      <c r="P418">
        <v>15</v>
      </c>
      <c r="Q418">
        <v>552.75</v>
      </c>
      <c r="W418" t="s">
        <v>54</v>
      </c>
      <c r="X418" s="4"/>
      <c r="Y418" t="s">
        <v>241</v>
      </c>
      <c r="Z418">
        <v>15</v>
      </c>
      <c r="AA418">
        <v>552</v>
      </c>
      <c r="AG418" t="s">
        <v>55</v>
      </c>
      <c r="AH418" s="4"/>
      <c r="AI418" t="s">
        <v>241</v>
      </c>
      <c r="AJ418">
        <v>15</v>
      </c>
      <c r="AK418">
        <v>552</v>
      </c>
    </row>
    <row r="419" spans="1:37" ht="15" customHeight="1">
      <c r="A419" t="str">
        <f>LEFT(Table1[[#This Row],[address]],3)&amp;(RIGHT(Table1[[#This Row],[address]],LEN(Table1[[#This Row],[address]])-3)+1)</f>
        <v>$B$27</v>
      </c>
      <c r="B419" t="str">
        <f>IF(Table1[[#This Row],[E]]&lt;&gt;"",1,"x")</f>
        <v>x</v>
      </c>
      <c r="C419" t="s">
        <v>52</v>
      </c>
      <c r="D419" s="4"/>
      <c r="E419" t="s">
        <v>242</v>
      </c>
      <c r="F419">
        <v>15</v>
      </c>
      <c r="G419">
        <v>552</v>
      </c>
      <c r="H419">
        <f>MAX(Table1[[#This Row],[h]],Table1[[#This Row],[h8]],Table1[[#This Row],[h17]],Table1[[#This Row],[h26]])</f>
        <v>15</v>
      </c>
      <c r="I419">
        <f>MAX(Table1[[#This Row],[w]],Table1[[#This Row],[w9]],Table1[[#This Row],[w18]],Table1[[#This Row],[w27]])</f>
        <v>552.75</v>
      </c>
      <c r="J419" t="b">
        <f>AND(Table1[[#This Row],[address]]=Table1[[#This Row],[address7]],Table1[[#This Row],[address]]=Table1[[#This Row],[address16]],Table1[[#This Row],[address]]=Table1[[#This Row],[address25]])</f>
        <v>1</v>
      </c>
      <c r="M419" t="s">
        <v>53</v>
      </c>
      <c r="O419" t="s">
        <v>242</v>
      </c>
      <c r="P419">
        <v>15</v>
      </c>
      <c r="Q419">
        <v>552.75</v>
      </c>
      <c r="W419" t="s">
        <v>54</v>
      </c>
      <c r="Y419" t="s">
        <v>242</v>
      </c>
      <c r="Z419">
        <v>15</v>
      </c>
      <c r="AA419">
        <v>552</v>
      </c>
      <c r="AG419" t="s">
        <v>55</v>
      </c>
      <c r="AI419" t="s">
        <v>242</v>
      </c>
      <c r="AJ419">
        <v>15</v>
      </c>
      <c r="AK419">
        <v>552</v>
      </c>
    </row>
    <row r="420" spans="1:37" ht="15" customHeight="1">
      <c r="A420" t="str">
        <f>LEFT(Table1[[#This Row],[address]],3)&amp;(RIGHT(Table1[[#This Row],[address]],LEN(Table1[[#This Row],[address]])-3)+1)</f>
        <v>$B$28</v>
      </c>
      <c r="B420" t="str">
        <f>IF(Table1[[#This Row],[E]]&lt;&gt;"",1,"x")</f>
        <v>x</v>
      </c>
      <c r="C420" t="s">
        <v>52</v>
      </c>
      <c r="E420" t="s">
        <v>243</v>
      </c>
      <c r="F420">
        <v>15</v>
      </c>
      <c r="G420">
        <v>552</v>
      </c>
      <c r="H420">
        <f>MAX(Table1[[#This Row],[h]],Table1[[#This Row],[h8]],Table1[[#This Row],[h17]],Table1[[#This Row],[h26]])</f>
        <v>15</v>
      </c>
      <c r="I420">
        <f>MAX(Table1[[#This Row],[w]],Table1[[#This Row],[w9]],Table1[[#This Row],[w18]],Table1[[#This Row],[w27]])</f>
        <v>552.75</v>
      </c>
      <c r="J420" t="b">
        <f>AND(Table1[[#This Row],[address]]=Table1[[#This Row],[address7]],Table1[[#This Row],[address]]=Table1[[#This Row],[address16]],Table1[[#This Row],[address]]=Table1[[#This Row],[address25]])</f>
        <v>1</v>
      </c>
      <c r="M420" t="s">
        <v>53</v>
      </c>
      <c r="O420" t="s">
        <v>243</v>
      </c>
      <c r="P420">
        <v>15</v>
      </c>
      <c r="Q420">
        <v>552.75</v>
      </c>
      <c r="W420" t="s">
        <v>54</v>
      </c>
      <c r="Y420" t="s">
        <v>243</v>
      </c>
      <c r="Z420">
        <v>15</v>
      </c>
      <c r="AA420">
        <v>552</v>
      </c>
      <c r="AG420" t="s">
        <v>55</v>
      </c>
      <c r="AI420" t="s">
        <v>243</v>
      </c>
      <c r="AJ420">
        <v>15</v>
      </c>
      <c r="AK420">
        <v>552</v>
      </c>
    </row>
    <row r="421" spans="1:37" ht="15" customHeight="1">
      <c r="A421" t="str">
        <f>LEFT(Table1[[#This Row],[address]],3)&amp;(RIGHT(Table1[[#This Row],[address]],LEN(Table1[[#This Row],[address]])-3)+1)</f>
        <v>$B$29</v>
      </c>
      <c r="B421" t="str">
        <f>IF(Table1[[#This Row],[E]]&lt;&gt;"",1,"x")</f>
        <v>x</v>
      </c>
      <c r="C421" t="s">
        <v>52</v>
      </c>
      <c r="E421" t="s">
        <v>244</v>
      </c>
      <c r="F421">
        <v>15</v>
      </c>
      <c r="G421">
        <v>552</v>
      </c>
      <c r="H421">
        <f>MAX(Table1[[#This Row],[h]],Table1[[#This Row],[h8]],Table1[[#This Row],[h17]],Table1[[#This Row],[h26]])</f>
        <v>15</v>
      </c>
      <c r="I421">
        <f>MAX(Table1[[#This Row],[w]],Table1[[#This Row],[w9]],Table1[[#This Row],[w18]],Table1[[#This Row],[w27]])</f>
        <v>552.75</v>
      </c>
      <c r="J421" t="b">
        <f>AND(Table1[[#This Row],[address]]=Table1[[#This Row],[address7]],Table1[[#This Row],[address]]=Table1[[#This Row],[address16]],Table1[[#This Row],[address]]=Table1[[#This Row],[address25]])</f>
        <v>1</v>
      </c>
      <c r="M421" t="s">
        <v>53</v>
      </c>
      <c r="O421" t="s">
        <v>244</v>
      </c>
      <c r="P421">
        <v>15</v>
      </c>
      <c r="Q421">
        <v>552.75</v>
      </c>
      <c r="W421" t="s">
        <v>54</v>
      </c>
      <c r="Y421" t="s">
        <v>244</v>
      </c>
      <c r="Z421">
        <v>15</v>
      </c>
      <c r="AA421">
        <v>552</v>
      </c>
      <c r="AG421" t="s">
        <v>55</v>
      </c>
      <c r="AI421" t="s">
        <v>244</v>
      </c>
      <c r="AJ421">
        <v>15</v>
      </c>
      <c r="AK421">
        <v>552</v>
      </c>
    </row>
    <row r="422" spans="1:37" ht="15" customHeight="1">
      <c r="A422" t="str">
        <f>LEFT(Table1[[#This Row],[address]],3)&amp;(RIGHT(Table1[[#This Row],[address]],LEN(Table1[[#This Row],[address]])-3)+1)</f>
        <v>$B$30</v>
      </c>
      <c r="B422" t="str">
        <f>IF(Table1[[#This Row],[E]]&lt;&gt;"",1,"x")</f>
        <v>x</v>
      </c>
      <c r="C422" t="s">
        <v>52</v>
      </c>
      <c r="E422" t="s">
        <v>245</v>
      </c>
      <c r="F422">
        <v>15</v>
      </c>
      <c r="G422">
        <v>552</v>
      </c>
      <c r="H422">
        <f>MAX(Table1[[#This Row],[h]],Table1[[#This Row],[h8]],Table1[[#This Row],[h17]],Table1[[#This Row],[h26]])</f>
        <v>15</v>
      </c>
      <c r="I422">
        <f>MAX(Table1[[#This Row],[w]],Table1[[#This Row],[w9]],Table1[[#This Row],[w18]],Table1[[#This Row],[w27]])</f>
        <v>552.75</v>
      </c>
      <c r="J422" t="b">
        <f>AND(Table1[[#This Row],[address]]=Table1[[#This Row],[address7]],Table1[[#This Row],[address]]=Table1[[#This Row],[address16]],Table1[[#This Row],[address]]=Table1[[#This Row],[address25]])</f>
        <v>1</v>
      </c>
      <c r="M422" t="s">
        <v>53</v>
      </c>
      <c r="O422" t="s">
        <v>245</v>
      </c>
      <c r="P422">
        <v>15</v>
      </c>
      <c r="Q422">
        <v>552.75</v>
      </c>
      <c r="W422" t="s">
        <v>54</v>
      </c>
      <c r="Y422" t="s">
        <v>245</v>
      </c>
      <c r="Z422">
        <v>15</v>
      </c>
      <c r="AA422">
        <v>552</v>
      </c>
      <c r="AG422" t="s">
        <v>55</v>
      </c>
      <c r="AI422" t="s">
        <v>245</v>
      </c>
      <c r="AJ422">
        <v>15</v>
      </c>
      <c r="AK422">
        <v>552</v>
      </c>
    </row>
    <row r="423" spans="1:37" ht="15" customHeight="1">
      <c r="A423" t="str">
        <f>LEFT(Table1[[#This Row],[address]],3)&amp;(RIGHT(Table1[[#This Row],[address]],LEN(Table1[[#This Row],[address]])-3)+1)</f>
        <v>$B$31</v>
      </c>
      <c r="B423" t="str">
        <f>IF(Table1[[#This Row],[E]]&lt;&gt;"",1,"x")</f>
        <v>x</v>
      </c>
      <c r="C423" t="s">
        <v>52</v>
      </c>
      <c r="E423" t="s">
        <v>246</v>
      </c>
      <c r="F423">
        <v>15</v>
      </c>
      <c r="G423">
        <v>552</v>
      </c>
      <c r="H423">
        <f>MAX(Table1[[#This Row],[h]],Table1[[#This Row],[h8]],Table1[[#This Row],[h17]],Table1[[#This Row],[h26]])</f>
        <v>15</v>
      </c>
      <c r="I423">
        <f>MAX(Table1[[#This Row],[w]],Table1[[#This Row],[w9]],Table1[[#This Row],[w18]],Table1[[#This Row],[w27]])</f>
        <v>552.75</v>
      </c>
      <c r="J423" t="b">
        <f>AND(Table1[[#This Row],[address]]=Table1[[#This Row],[address7]],Table1[[#This Row],[address]]=Table1[[#This Row],[address16]],Table1[[#This Row],[address]]=Table1[[#This Row],[address25]])</f>
        <v>1</v>
      </c>
      <c r="M423" t="s">
        <v>53</v>
      </c>
      <c r="O423" t="s">
        <v>246</v>
      </c>
      <c r="P423">
        <v>15</v>
      </c>
      <c r="Q423">
        <v>552.75</v>
      </c>
      <c r="W423" t="s">
        <v>54</v>
      </c>
      <c r="Y423" t="s">
        <v>246</v>
      </c>
      <c r="Z423">
        <v>15</v>
      </c>
      <c r="AA423">
        <v>552</v>
      </c>
      <c r="AG423" t="s">
        <v>55</v>
      </c>
      <c r="AI423" t="s">
        <v>246</v>
      </c>
      <c r="AJ423">
        <v>15</v>
      </c>
      <c r="AK423">
        <v>552</v>
      </c>
    </row>
    <row r="424" spans="1:37" ht="15" customHeight="1">
      <c r="A424" t="str">
        <f>LEFT(Table1[[#This Row],[address]],3)&amp;(RIGHT(Table1[[#This Row],[address]],LEN(Table1[[#This Row],[address]])-3)+1)</f>
        <v>$C$2</v>
      </c>
      <c r="B424">
        <f>IF(Table1[[#This Row],[E]]&lt;&gt;"",1,"x")</f>
        <v>1</v>
      </c>
      <c r="C424" t="s">
        <v>52</v>
      </c>
      <c r="D424" t="s">
        <v>341</v>
      </c>
      <c r="E424" t="s">
        <v>249</v>
      </c>
      <c r="F424">
        <v>21</v>
      </c>
      <c r="G424">
        <v>48</v>
      </c>
      <c r="H424">
        <f>MAX(Table1[[#This Row],[h]],Table1[[#This Row],[h8]],Table1[[#This Row],[h17]],Table1[[#This Row],[h26]])</f>
        <v>27</v>
      </c>
      <c r="I424">
        <f>MAX(Table1[[#This Row],[w]],Table1[[#This Row],[w9]],Table1[[#This Row],[w18]],Table1[[#This Row],[w27]])</f>
        <v>67.5</v>
      </c>
      <c r="J424" t="b">
        <f>AND(Table1[[#This Row],[address]]=Table1[[#This Row],[address7]],Table1[[#This Row],[address]]=Table1[[#This Row],[address16]],Table1[[#This Row],[address]]=Table1[[#This Row],[address25]])</f>
        <v>1</v>
      </c>
      <c r="M424" t="s">
        <v>53</v>
      </c>
      <c r="N424" t="s">
        <v>341</v>
      </c>
      <c r="O424" t="s">
        <v>249</v>
      </c>
      <c r="P424">
        <v>21</v>
      </c>
      <c r="Q424">
        <v>48.75</v>
      </c>
      <c r="W424" t="s">
        <v>54</v>
      </c>
      <c r="X424" t="s">
        <v>341</v>
      </c>
      <c r="Y424" t="s">
        <v>249</v>
      </c>
      <c r="Z424">
        <v>21</v>
      </c>
      <c r="AA424">
        <v>48</v>
      </c>
      <c r="AG424" t="s">
        <v>55</v>
      </c>
      <c r="AH424" t="s">
        <v>342</v>
      </c>
      <c r="AI424" t="s">
        <v>249</v>
      </c>
      <c r="AJ424">
        <v>27</v>
      </c>
      <c r="AK424">
        <v>67.5</v>
      </c>
    </row>
    <row r="425" spans="1:37" ht="15" customHeight="1">
      <c r="A425" t="str">
        <f>LEFT(Table1[[#This Row],[address]],3)&amp;(RIGHT(Table1[[#This Row],[address]],LEN(Table1[[#This Row],[address]])-3)+1)</f>
        <v>$C$3</v>
      </c>
      <c r="B425" t="s">
        <v>155</v>
      </c>
      <c r="C425" t="s">
        <v>52</v>
      </c>
      <c r="D425" t="s">
        <v>32</v>
      </c>
      <c r="E425" t="s">
        <v>248</v>
      </c>
      <c r="F425">
        <v>15.75</v>
      </c>
      <c r="G425">
        <v>48</v>
      </c>
      <c r="H425">
        <f>MAX(Table1[[#This Row],[h]],Table1[[#This Row],[h8]],Table1[[#This Row],[h17]],Table1[[#This Row],[h26]])</f>
        <v>15.75</v>
      </c>
      <c r="I425">
        <f>MAX(Table1[[#This Row],[w]],Table1[[#This Row],[w9]],Table1[[#This Row],[w18]],Table1[[#This Row],[w27]])</f>
        <v>67.5</v>
      </c>
      <c r="J425" t="b">
        <f>AND(Table1[[#This Row],[address]]=Table1[[#This Row],[address7]],Table1[[#This Row],[address]]=Table1[[#This Row],[address16]],Table1[[#This Row],[address]]=Table1[[#This Row],[address25]])</f>
        <v>1</v>
      </c>
      <c r="M425" t="s">
        <v>53</v>
      </c>
      <c r="N425" t="s">
        <v>32</v>
      </c>
      <c r="O425" t="s">
        <v>248</v>
      </c>
      <c r="P425">
        <v>15.75</v>
      </c>
      <c r="Q425">
        <v>48.75</v>
      </c>
      <c r="W425" t="s">
        <v>54</v>
      </c>
      <c r="X425" t="s">
        <v>32</v>
      </c>
      <c r="Y425" t="s">
        <v>248</v>
      </c>
      <c r="Z425">
        <v>15.75</v>
      </c>
      <c r="AA425">
        <v>48</v>
      </c>
      <c r="AG425" t="s">
        <v>55</v>
      </c>
      <c r="AH425" t="s">
        <v>32</v>
      </c>
      <c r="AI425" t="s">
        <v>248</v>
      </c>
      <c r="AJ425">
        <v>15.75</v>
      </c>
      <c r="AK425">
        <v>67.5</v>
      </c>
    </row>
    <row r="426" spans="1:37" ht="15" customHeight="1">
      <c r="A426" t="str">
        <f>LEFT(Table1[[#This Row],[address]],3)&amp;(RIGHT(Table1[[#This Row],[address]],LEN(Table1[[#This Row],[address]])-3)+1)</f>
        <v>$C$4</v>
      </c>
      <c r="B426" t="str">
        <f>IF(Table1[[#This Row],[E]]&lt;&gt;"",1,"x")</f>
        <v>x</v>
      </c>
      <c r="C426" t="s">
        <v>52</v>
      </c>
      <c r="E426" t="s">
        <v>250</v>
      </c>
      <c r="F426">
        <v>75</v>
      </c>
      <c r="G426">
        <v>48</v>
      </c>
      <c r="H426">
        <f>MAX(Table1[[#This Row],[h]],Table1[[#This Row],[h8]],Table1[[#This Row],[h17]],Table1[[#This Row],[h26]])</f>
        <v>75</v>
      </c>
      <c r="I426">
        <f>MAX(Table1[[#This Row],[w]],Table1[[#This Row],[w9]],Table1[[#This Row],[w18]],Table1[[#This Row],[w27]])</f>
        <v>67.5</v>
      </c>
      <c r="J426" t="b">
        <f>AND(Table1[[#This Row],[address]]=Table1[[#This Row],[address7]],Table1[[#This Row],[address]]=Table1[[#This Row],[address16]],Table1[[#This Row],[address]]=Table1[[#This Row],[address25]])</f>
        <v>1</v>
      </c>
      <c r="M426" t="s">
        <v>53</v>
      </c>
      <c r="O426" t="s">
        <v>250</v>
      </c>
      <c r="P426">
        <v>75</v>
      </c>
      <c r="Q426">
        <v>48.75</v>
      </c>
      <c r="W426" t="s">
        <v>54</v>
      </c>
      <c r="Y426" t="s">
        <v>250</v>
      </c>
      <c r="Z426">
        <v>75</v>
      </c>
      <c r="AA426">
        <v>48</v>
      </c>
      <c r="AG426" t="s">
        <v>55</v>
      </c>
      <c r="AI426" t="s">
        <v>250</v>
      </c>
      <c r="AJ426">
        <v>75</v>
      </c>
      <c r="AK426">
        <v>67.5</v>
      </c>
    </row>
    <row r="427" spans="1:37" ht="15" customHeight="1">
      <c r="A427" t="str">
        <f>LEFT(Table1[[#This Row],[address]],3)&amp;(RIGHT(Table1[[#This Row],[address]],LEN(Table1[[#This Row],[address]])-3)+1)</f>
        <v>$C$5</v>
      </c>
      <c r="B427" t="s">
        <v>155</v>
      </c>
      <c r="C427" t="s">
        <v>52</v>
      </c>
      <c r="D427" t="s">
        <v>32</v>
      </c>
      <c r="E427" t="s">
        <v>251</v>
      </c>
      <c r="F427">
        <v>40.5</v>
      </c>
      <c r="G427">
        <v>48</v>
      </c>
      <c r="H427">
        <f>MAX(Table1[[#This Row],[h]],Table1[[#This Row],[h8]],Table1[[#This Row],[h17]],Table1[[#This Row],[h26]])</f>
        <v>40.5</v>
      </c>
      <c r="I427">
        <f>MAX(Table1[[#This Row],[w]],Table1[[#This Row],[w9]],Table1[[#This Row],[w18]],Table1[[#This Row],[w27]])</f>
        <v>67.5</v>
      </c>
      <c r="J427" t="b">
        <f>AND(Table1[[#This Row],[address]]=Table1[[#This Row],[address7]],Table1[[#This Row],[address]]=Table1[[#This Row],[address16]],Table1[[#This Row],[address]]=Table1[[#This Row],[address25]])</f>
        <v>1</v>
      </c>
      <c r="M427" t="s">
        <v>53</v>
      </c>
      <c r="N427" t="s">
        <v>32</v>
      </c>
      <c r="O427" t="s">
        <v>251</v>
      </c>
      <c r="P427">
        <v>40.5</v>
      </c>
      <c r="Q427">
        <v>48.75</v>
      </c>
      <c r="W427" t="s">
        <v>54</v>
      </c>
      <c r="X427" t="s">
        <v>32</v>
      </c>
      <c r="Y427" t="s">
        <v>251</v>
      </c>
      <c r="Z427">
        <v>40.5</v>
      </c>
      <c r="AA427">
        <v>48</v>
      </c>
      <c r="AG427" t="s">
        <v>55</v>
      </c>
      <c r="AH427" t="s">
        <v>32</v>
      </c>
      <c r="AI427" t="s">
        <v>251</v>
      </c>
      <c r="AJ427">
        <v>40.5</v>
      </c>
      <c r="AK427">
        <v>67.5</v>
      </c>
    </row>
    <row r="428" spans="1:37" ht="15" customHeight="1">
      <c r="A428" t="str">
        <f>LEFT(Table1[[#This Row],[address]],3)&amp;(RIGHT(Table1[[#This Row],[address]],LEN(Table1[[#This Row],[address]])-3)+1)</f>
        <v>$C$6</v>
      </c>
      <c r="B428" t="str">
        <f>IF(Table1[[#This Row],[E]]&lt;&gt;"",1,"x")</f>
        <v>x</v>
      </c>
      <c r="C428" t="s">
        <v>52</v>
      </c>
      <c r="E428" t="s">
        <v>252</v>
      </c>
      <c r="F428">
        <v>50.25</v>
      </c>
      <c r="G428">
        <v>48</v>
      </c>
      <c r="H428">
        <f>MAX(Table1[[#This Row],[h]],Table1[[#This Row],[h8]],Table1[[#This Row],[h17]],Table1[[#This Row],[h26]])</f>
        <v>50.25</v>
      </c>
      <c r="I428">
        <f>MAX(Table1[[#This Row],[w]],Table1[[#This Row],[w9]],Table1[[#This Row],[w18]],Table1[[#This Row],[w27]])</f>
        <v>67.5</v>
      </c>
      <c r="J428" t="b">
        <f>AND(Table1[[#This Row],[address]]=Table1[[#This Row],[address7]],Table1[[#This Row],[address]]=Table1[[#This Row],[address16]],Table1[[#This Row],[address]]=Table1[[#This Row],[address25]])</f>
        <v>1</v>
      </c>
      <c r="M428" t="s">
        <v>53</v>
      </c>
      <c r="O428" t="s">
        <v>252</v>
      </c>
      <c r="P428">
        <v>50.25</v>
      </c>
      <c r="Q428">
        <v>48.75</v>
      </c>
      <c r="W428" t="s">
        <v>54</v>
      </c>
      <c r="Y428" t="s">
        <v>252</v>
      </c>
      <c r="Z428">
        <v>50.25</v>
      </c>
      <c r="AA428">
        <v>48</v>
      </c>
      <c r="AG428" t="s">
        <v>55</v>
      </c>
      <c r="AI428" t="s">
        <v>252</v>
      </c>
      <c r="AJ428">
        <v>50.25</v>
      </c>
      <c r="AK428">
        <v>67.5</v>
      </c>
    </row>
    <row r="429" spans="1:37" ht="15" customHeight="1">
      <c r="A429" t="str">
        <f>LEFT(Table1[[#This Row],[address]],3)&amp;(RIGHT(Table1[[#This Row],[address]],LEN(Table1[[#This Row],[address]])-3)+1)</f>
        <v>$C$7</v>
      </c>
      <c r="B429" t="str">
        <f>IF(Table1[[#This Row],[E]]&lt;&gt;"",1,"x")</f>
        <v>x</v>
      </c>
      <c r="C429" t="s">
        <v>52</v>
      </c>
      <c r="E429" t="s">
        <v>253</v>
      </c>
      <c r="F429">
        <v>109.5</v>
      </c>
      <c r="G429">
        <v>48</v>
      </c>
      <c r="H429">
        <f>MAX(Table1[[#This Row],[h]],Table1[[#This Row],[h8]],Table1[[#This Row],[h17]],Table1[[#This Row],[h26]])</f>
        <v>109.5</v>
      </c>
      <c r="I429">
        <f>MAX(Table1[[#This Row],[w]],Table1[[#This Row],[w9]],Table1[[#This Row],[w18]],Table1[[#This Row],[w27]])</f>
        <v>67.5</v>
      </c>
      <c r="J429" t="b">
        <f>AND(Table1[[#This Row],[address]]=Table1[[#This Row],[address7]],Table1[[#This Row],[address]]=Table1[[#This Row],[address16]],Table1[[#This Row],[address]]=Table1[[#This Row],[address25]])</f>
        <v>1</v>
      </c>
      <c r="M429" t="s">
        <v>53</v>
      </c>
      <c r="O429" t="s">
        <v>253</v>
      </c>
      <c r="P429">
        <v>109.5</v>
      </c>
      <c r="Q429">
        <v>48.75</v>
      </c>
      <c r="W429" t="s">
        <v>54</v>
      </c>
      <c r="Y429" t="s">
        <v>253</v>
      </c>
      <c r="Z429">
        <v>109.5</v>
      </c>
      <c r="AA429">
        <v>48</v>
      </c>
      <c r="AG429" t="s">
        <v>55</v>
      </c>
      <c r="AI429" t="s">
        <v>253</v>
      </c>
      <c r="AJ429">
        <v>109.5</v>
      </c>
      <c r="AK429">
        <v>67.5</v>
      </c>
    </row>
    <row r="430" spans="1:37" ht="15" customHeight="1">
      <c r="A430" t="str">
        <f>LEFT(Table1[[#This Row],[address]],3)&amp;(RIGHT(Table1[[#This Row],[address]],LEN(Table1[[#This Row],[address]])-3)+1)</f>
        <v>$C$8</v>
      </c>
      <c r="B430" t="str">
        <f>IF(Table1[[#This Row],[E]]&lt;&gt;"",1,"x")</f>
        <v>x</v>
      </c>
      <c r="C430" t="s">
        <v>52</v>
      </c>
      <c r="D430" s="4"/>
      <c r="E430" t="s">
        <v>254</v>
      </c>
      <c r="F430">
        <v>82.5</v>
      </c>
      <c r="G430">
        <v>48</v>
      </c>
      <c r="H430">
        <f>MAX(Table1[[#This Row],[h]],Table1[[#This Row],[h8]],Table1[[#This Row],[h17]],Table1[[#This Row],[h26]])</f>
        <v>82.5</v>
      </c>
      <c r="I430">
        <f>MAX(Table1[[#This Row],[w]],Table1[[#This Row],[w9]],Table1[[#This Row],[w18]],Table1[[#This Row],[w27]])</f>
        <v>67.5</v>
      </c>
      <c r="J430" t="b">
        <f>AND(Table1[[#This Row],[address]]=Table1[[#This Row],[address7]],Table1[[#This Row],[address]]=Table1[[#This Row],[address16]],Table1[[#This Row],[address]]=Table1[[#This Row],[address25]])</f>
        <v>1</v>
      </c>
      <c r="M430" t="s">
        <v>53</v>
      </c>
      <c r="N430" s="4"/>
      <c r="O430" t="s">
        <v>254</v>
      </c>
      <c r="P430">
        <v>82.5</v>
      </c>
      <c r="Q430">
        <v>48.75</v>
      </c>
      <c r="W430" t="s">
        <v>54</v>
      </c>
      <c r="X430" s="4"/>
      <c r="Y430" t="s">
        <v>254</v>
      </c>
      <c r="Z430">
        <v>82.5</v>
      </c>
      <c r="AA430">
        <v>48</v>
      </c>
      <c r="AG430" t="s">
        <v>55</v>
      </c>
      <c r="AH430" s="4"/>
      <c r="AI430" t="s">
        <v>254</v>
      </c>
      <c r="AJ430">
        <v>82.5</v>
      </c>
      <c r="AK430">
        <v>67.5</v>
      </c>
    </row>
    <row r="431" spans="1:37" ht="15" customHeight="1">
      <c r="A431" t="str">
        <f>LEFT(Table1[[#This Row],[address]],3)&amp;(RIGHT(Table1[[#This Row],[address]],LEN(Table1[[#This Row],[address]])-3)+1)</f>
        <v>$C$9</v>
      </c>
      <c r="B431" t="str">
        <f>IF(Table1[[#This Row],[E]]&lt;&gt;"",1,"x")</f>
        <v>x</v>
      </c>
      <c r="C431" t="s">
        <v>52</v>
      </c>
      <c r="D431" s="4"/>
      <c r="E431" t="s">
        <v>255</v>
      </c>
      <c r="F431">
        <v>78</v>
      </c>
      <c r="G431">
        <v>48</v>
      </c>
      <c r="H431">
        <f>MAX(Table1[[#This Row],[h]],Table1[[#This Row],[h8]],Table1[[#This Row],[h17]],Table1[[#This Row],[h26]])</f>
        <v>78</v>
      </c>
      <c r="I431">
        <f>MAX(Table1[[#This Row],[w]],Table1[[#This Row],[w9]],Table1[[#This Row],[w18]],Table1[[#This Row],[w27]])</f>
        <v>67.5</v>
      </c>
      <c r="J431" t="b">
        <f>AND(Table1[[#This Row],[address]]=Table1[[#This Row],[address7]],Table1[[#This Row],[address]]=Table1[[#This Row],[address16]],Table1[[#This Row],[address]]=Table1[[#This Row],[address25]])</f>
        <v>1</v>
      </c>
      <c r="M431" t="s">
        <v>53</v>
      </c>
      <c r="N431" s="4"/>
      <c r="O431" t="s">
        <v>255</v>
      </c>
      <c r="P431">
        <v>78</v>
      </c>
      <c r="Q431">
        <v>48.75</v>
      </c>
      <c r="W431" t="s">
        <v>54</v>
      </c>
      <c r="X431" s="4"/>
      <c r="Y431" t="s">
        <v>255</v>
      </c>
      <c r="Z431">
        <v>78</v>
      </c>
      <c r="AA431">
        <v>48</v>
      </c>
      <c r="AG431" t="s">
        <v>55</v>
      </c>
      <c r="AH431" s="4"/>
      <c r="AI431" t="s">
        <v>255</v>
      </c>
      <c r="AJ431">
        <v>78</v>
      </c>
      <c r="AK431">
        <v>67.5</v>
      </c>
    </row>
    <row r="432" spans="1:37" ht="15" customHeight="1">
      <c r="A432" t="str">
        <f>LEFT(Table1[[#This Row],[address]],3)&amp;(RIGHT(Table1[[#This Row],[address]],LEN(Table1[[#This Row],[address]])-3)+1)</f>
        <v>$C$10</v>
      </c>
      <c r="B432" t="str">
        <f>IF(Table1[[#This Row],[E]]&lt;&gt;"",1,"x")</f>
        <v>x</v>
      </c>
      <c r="C432" t="s">
        <v>52</v>
      </c>
      <c r="D432" s="4"/>
      <c r="E432" t="s">
        <v>256</v>
      </c>
      <c r="F432">
        <v>15.75</v>
      </c>
      <c r="G432">
        <v>48</v>
      </c>
      <c r="H432">
        <f>MAX(Table1[[#This Row],[h]],Table1[[#This Row],[h8]],Table1[[#This Row],[h17]],Table1[[#This Row],[h26]])</f>
        <v>15.75</v>
      </c>
      <c r="I432">
        <f>MAX(Table1[[#This Row],[w]],Table1[[#This Row],[w9]],Table1[[#This Row],[w18]],Table1[[#This Row],[w27]])</f>
        <v>67.5</v>
      </c>
      <c r="J432" t="b">
        <f>AND(Table1[[#This Row],[address]]=Table1[[#This Row],[address7]],Table1[[#This Row],[address]]=Table1[[#This Row],[address16]],Table1[[#This Row],[address]]=Table1[[#This Row],[address25]])</f>
        <v>1</v>
      </c>
      <c r="M432" t="s">
        <v>53</v>
      </c>
      <c r="N432" s="4"/>
      <c r="O432" t="s">
        <v>256</v>
      </c>
      <c r="P432">
        <v>15.75</v>
      </c>
      <c r="Q432">
        <v>48.75</v>
      </c>
      <c r="W432" t="s">
        <v>54</v>
      </c>
      <c r="X432" s="4"/>
      <c r="Y432" t="s">
        <v>256</v>
      </c>
      <c r="Z432">
        <v>15.75</v>
      </c>
      <c r="AA432">
        <v>48</v>
      </c>
      <c r="AG432" t="s">
        <v>55</v>
      </c>
      <c r="AH432" s="4"/>
      <c r="AI432" t="s">
        <v>256</v>
      </c>
      <c r="AJ432">
        <v>15.75</v>
      </c>
      <c r="AK432">
        <v>67.5</v>
      </c>
    </row>
    <row r="433" spans="1:37" ht="15" customHeight="1">
      <c r="A433" t="str">
        <f>LEFT(Table1[[#This Row],[address]],3)&amp;(RIGHT(Table1[[#This Row],[address]],LEN(Table1[[#This Row],[address]])-3)+1)</f>
        <v>$C$11</v>
      </c>
      <c r="B433" t="str">
        <f>IF(Table1[[#This Row],[E]]&lt;&gt;"",1,"x")</f>
        <v>x</v>
      </c>
      <c r="C433" t="s">
        <v>52</v>
      </c>
      <c r="D433" s="4"/>
      <c r="E433" t="s">
        <v>257</v>
      </c>
      <c r="F433">
        <v>99.75</v>
      </c>
      <c r="G433">
        <v>48</v>
      </c>
      <c r="H433">
        <f>MAX(Table1[[#This Row],[h]],Table1[[#This Row],[h8]],Table1[[#This Row],[h17]],Table1[[#This Row],[h26]])</f>
        <v>99.75</v>
      </c>
      <c r="I433">
        <f>MAX(Table1[[#This Row],[w]],Table1[[#This Row],[w9]],Table1[[#This Row],[w18]],Table1[[#This Row],[w27]])</f>
        <v>67.5</v>
      </c>
      <c r="J433" t="b">
        <f>AND(Table1[[#This Row],[address]]=Table1[[#This Row],[address7]],Table1[[#This Row],[address]]=Table1[[#This Row],[address16]],Table1[[#This Row],[address]]=Table1[[#This Row],[address25]])</f>
        <v>1</v>
      </c>
      <c r="M433" t="s">
        <v>53</v>
      </c>
      <c r="N433" s="4"/>
      <c r="O433" t="s">
        <v>257</v>
      </c>
      <c r="P433">
        <v>99.75</v>
      </c>
      <c r="Q433">
        <v>48.75</v>
      </c>
      <c r="W433" t="s">
        <v>54</v>
      </c>
      <c r="X433" s="4"/>
      <c r="Y433" t="s">
        <v>257</v>
      </c>
      <c r="Z433">
        <v>99.75</v>
      </c>
      <c r="AA433">
        <v>48</v>
      </c>
      <c r="AG433" t="s">
        <v>55</v>
      </c>
      <c r="AH433" s="4"/>
      <c r="AI433" t="s">
        <v>257</v>
      </c>
      <c r="AJ433">
        <v>99.75</v>
      </c>
      <c r="AK433">
        <v>67.5</v>
      </c>
    </row>
    <row r="434" spans="1:37" ht="15" customHeight="1">
      <c r="A434" t="str">
        <f>LEFT(Table1[[#This Row],[address]],3)&amp;(RIGHT(Table1[[#This Row],[address]],LEN(Table1[[#This Row],[address]])-3)+1)</f>
        <v>$C$12</v>
      </c>
      <c r="B434" t="str">
        <f>IF(Table1[[#This Row],[E]]&lt;&gt;"",1,"x")</f>
        <v>x</v>
      </c>
      <c r="C434" t="s">
        <v>52</v>
      </c>
      <c r="D434" s="4"/>
      <c r="E434" t="s">
        <v>258</v>
      </c>
      <c r="F434">
        <v>15</v>
      </c>
      <c r="G434">
        <v>48</v>
      </c>
      <c r="H434">
        <f>MAX(Table1[[#This Row],[h]],Table1[[#This Row],[h8]],Table1[[#This Row],[h17]],Table1[[#This Row],[h26]])</f>
        <v>15</v>
      </c>
      <c r="I434">
        <f>MAX(Table1[[#This Row],[w]],Table1[[#This Row],[w9]],Table1[[#This Row],[w18]],Table1[[#This Row],[w27]])</f>
        <v>67.5</v>
      </c>
      <c r="J434" t="b">
        <f>AND(Table1[[#This Row],[address]]=Table1[[#This Row],[address7]],Table1[[#This Row],[address]]=Table1[[#This Row],[address16]],Table1[[#This Row],[address]]=Table1[[#This Row],[address25]])</f>
        <v>1</v>
      </c>
      <c r="M434" t="s">
        <v>53</v>
      </c>
      <c r="O434" t="s">
        <v>258</v>
      </c>
      <c r="P434">
        <v>15</v>
      </c>
      <c r="Q434">
        <v>48.75</v>
      </c>
      <c r="W434" t="s">
        <v>54</v>
      </c>
      <c r="Y434" t="s">
        <v>258</v>
      </c>
      <c r="Z434">
        <v>15</v>
      </c>
      <c r="AA434">
        <v>48</v>
      </c>
      <c r="AG434" t="s">
        <v>55</v>
      </c>
      <c r="AI434" t="s">
        <v>258</v>
      </c>
      <c r="AJ434">
        <v>15</v>
      </c>
      <c r="AK434">
        <v>67.5</v>
      </c>
    </row>
    <row r="435" spans="1:37" ht="15" customHeight="1">
      <c r="A435" t="str">
        <f>LEFT(Table1[[#This Row],[address]],3)&amp;(RIGHT(Table1[[#This Row],[address]],LEN(Table1[[#This Row],[address]])-3)+1)</f>
        <v>$C$13</v>
      </c>
      <c r="B435" t="str">
        <f>IF(Table1[[#This Row],[E]]&lt;&gt;"",1,"x")</f>
        <v>x</v>
      </c>
      <c r="C435" t="s">
        <v>52</v>
      </c>
      <c r="E435" t="s">
        <v>259</v>
      </c>
      <c r="F435">
        <v>15</v>
      </c>
      <c r="G435">
        <v>48</v>
      </c>
      <c r="H435">
        <f>MAX(Table1[[#This Row],[h]],Table1[[#This Row],[h8]],Table1[[#This Row],[h17]],Table1[[#This Row],[h26]])</f>
        <v>15</v>
      </c>
      <c r="I435">
        <f>MAX(Table1[[#This Row],[w]],Table1[[#This Row],[w9]],Table1[[#This Row],[w18]],Table1[[#This Row],[w27]])</f>
        <v>67.5</v>
      </c>
      <c r="J435" t="b">
        <f>AND(Table1[[#This Row],[address]]=Table1[[#This Row],[address7]],Table1[[#This Row],[address]]=Table1[[#This Row],[address16]],Table1[[#This Row],[address]]=Table1[[#This Row],[address25]])</f>
        <v>1</v>
      </c>
      <c r="M435" t="s">
        <v>53</v>
      </c>
      <c r="O435" t="s">
        <v>259</v>
      </c>
      <c r="P435">
        <v>15</v>
      </c>
      <c r="Q435">
        <v>48.75</v>
      </c>
      <c r="W435" t="s">
        <v>54</v>
      </c>
      <c r="Y435" t="s">
        <v>259</v>
      </c>
      <c r="Z435">
        <v>15</v>
      </c>
      <c r="AA435">
        <v>48</v>
      </c>
      <c r="AG435" t="s">
        <v>55</v>
      </c>
      <c r="AI435" t="s">
        <v>259</v>
      </c>
      <c r="AJ435">
        <v>15</v>
      </c>
      <c r="AK435">
        <v>67.5</v>
      </c>
    </row>
    <row r="436" spans="1:37" ht="15" customHeight="1">
      <c r="A436" t="str">
        <f>LEFT(Table1[[#This Row],[address]],3)&amp;(RIGHT(Table1[[#This Row],[address]],LEN(Table1[[#This Row],[address]])-3)+1)</f>
        <v>$C$14</v>
      </c>
      <c r="B436" t="str">
        <f>IF(Table1[[#This Row],[E]]&lt;&gt;"",1,"x")</f>
        <v>x</v>
      </c>
      <c r="C436" t="s">
        <v>52</v>
      </c>
      <c r="E436" t="s">
        <v>260</v>
      </c>
      <c r="F436">
        <v>15</v>
      </c>
      <c r="G436">
        <v>48</v>
      </c>
      <c r="H436">
        <f>MAX(Table1[[#This Row],[h]],Table1[[#This Row],[h8]],Table1[[#This Row],[h17]],Table1[[#This Row],[h26]])</f>
        <v>15</v>
      </c>
      <c r="I436">
        <f>MAX(Table1[[#This Row],[w]],Table1[[#This Row],[w9]],Table1[[#This Row],[w18]],Table1[[#This Row],[w27]])</f>
        <v>67.5</v>
      </c>
      <c r="J436" t="b">
        <f>AND(Table1[[#This Row],[address]]=Table1[[#This Row],[address7]],Table1[[#This Row],[address]]=Table1[[#This Row],[address16]],Table1[[#This Row],[address]]=Table1[[#This Row],[address25]])</f>
        <v>1</v>
      </c>
      <c r="M436" t="s">
        <v>53</v>
      </c>
      <c r="O436" t="s">
        <v>260</v>
      </c>
      <c r="P436">
        <v>15</v>
      </c>
      <c r="Q436">
        <v>48.75</v>
      </c>
      <c r="W436" t="s">
        <v>54</v>
      </c>
      <c r="Y436" t="s">
        <v>260</v>
      </c>
      <c r="Z436">
        <v>15</v>
      </c>
      <c r="AA436">
        <v>48</v>
      </c>
      <c r="AG436" t="s">
        <v>55</v>
      </c>
      <c r="AI436" t="s">
        <v>260</v>
      </c>
      <c r="AJ436">
        <v>15</v>
      </c>
      <c r="AK436">
        <v>67.5</v>
      </c>
    </row>
    <row r="437" spans="1:37" ht="15" customHeight="1">
      <c r="A437" t="str">
        <f>LEFT(Table1[[#This Row],[address]],3)&amp;(RIGHT(Table1[[#This Row],[address]],LEN(Table1[[#This Row],[address]])-3)+1)</f>
        <v>$C$15</v>
      </c>
      <c r="B437" t="str">
        <f>IF(Table1[[#This Row],[E]]&lt;&gt;"",1,"x")</f>
        <v>x</v>
      </c>
      <c r="C437" t="s">
        <v>52</v>
      </c>
      <c r="E437" t="s">
        <v>261</v>
      </c>
      <c r="F437">
        <v>15</v>
      </c>
      <c r="G437">
        <v>48</v>
      </c>
      <c r="H437">
        <f>MAX(Table1[[#This Row],[h]],Table1[[#This Row],[h8]],Table1[[#This Row],[h17]],Table1[[#This Row],[h26]])</f>
        <v>15</v>
      </c>
      <c r="I437">
        <f>MAX(Table1[[#This Row],[w]],Table1[[#This Row],[w9]],Table1[[#This Row],[w18]],Table1[[#This Row],[w27]])</f>
        <v>67.5</v>
      </c>
      <c r="J437" t="b">
        <f>AND(Table1[[#This Row],[address]]=Table1[[#This Row],[address7]],Table1[[#This Row],[address]]=Table1[[#This Row],[address16]],Table1[[#This Row],[address]]=Table1[[#This Row],[address25]])</f>
        <v>1</v>
      </c>
      <c r="M437" t="s">
        <v>53</v>
      </c>
      <c r="O437" t="s">
        <v>261</v>
      </c>
      <c r="P437">
        <v>15</v>
      </c>
      <c r="Q437">
        <v>48.75</v>
      </c>
      <c r="W437" t="s">
        <v>54</v>
      </c>
      <c r="Y437" t="s">
        <v>261</v>
      </c>
      <c r="Z437">
        <v>15</v>
      </c>
      <c r="AA437">
        <v>48</v>
      </c>
      <c r="AG437" t="s">
        <v>55</v>
      </c>
      <c r="AI437" t="s">
        <v>261</v>
      </c>
      <c r="AJ437">
        <v>15</v>
      </c>
      <c r="AK437">
        <v>67.5</v>
      </c>
    </row>
    <row r="438" spans="1:37" ht="15" customHeight="1">
      <c r="A438" t="str">
        <f>LEFT(Table1[[#This Row],[address]],3)&amp;(RIGHT(Table1[[#This Row],[address]],LEN(Table1[[#This Row],[address]])-3)+1)</f>
        <v>$C$16</v>
      </c>
      <c r="B438" t="str">
        <f>IF(Table1[[#This Row],[E]]&lt;&gt;"",1,"x")</f>
        <v>x</v>
      </c>
      <c r="C438" t="s">
        <v>52</v>
      </c>
      <c r="D438" s="4"/>
      <c r="E438" t="s">
        <v>262</v>
      </c>
      <c r="F438">
        <v>15</v>
      </c>
      <c r="G438">
        <v>48</v>
      </c>
      <c r="H438">
        <f>MAX(Table1[[#This Row],[h]],Table1[[#This Row],[h8]],Table1[[#This Row],[h17]],Table1[[#This Row],[h26]])</f>
        <v>15</v>
      </c>
      <c r="I438">
        <f>MAX(Table1[[#This Row],[w]],Table1[[#This Row],[w9]],Table1[[#This Row],[w18]],Table1[[#This Row],[w27]])</f>
        <v>67.5</v>
      </c>
      <c r="J438" t="b">
        <f>AND(Table1[[#This Row],[address]]=Table1[[#This Row],[address7]],Table1[[#This Row],[address]]=Table1[[#This Row],[address16]],Table1[[#This Row],[address]]=Table1[[#This Row],[address25]])</f>
        <v>1</v>
      </c>
      <c r="M438" t="s">
        <v>53</v>
      </c>
      <c r="O438" t="s">
        <v>262</v>
      </c>
      <c r="P438">
        <v>15</v>
      </c>
      <c r="Q438">
        <v>48.75</v>
      </c>
      <c r="W438" t="s">
        <v>54</v>
      </c>
      <c r="Y438" t="s">
        <v>262</v>
      </c>
      <c r="Z438">
        <v>15</v>
      </c>
      <c r="AA438">
        <v>48</v>
      </c>
      <c r="AG438" t="s">
        <v>55</v>
      </c>
      <c r="AI438" t="s">
        <v>262</v>
      </c>
      <c r="AJ438">
        <v>15</v>
      </c>
      <c r="AK438">
        <v>67.5</v>
      </c>
    </row>
    <row r="439" spans="1:37" ht="15" customHeight="1">
      <c r="A439" t="str">
        <f>LEFT(Table1[[#This Row],[address]],3)&amp;(RIGHT(Table1[[#This Row],[address]],LEN(Table1[[#This Row],[address]])-3)+1)</f>
        <v>$C$17</v>
      </c>
      <c r="B439" t="str">
        <f>IF(Table1[[#This Row],[E]]&lt;&gt;"",1,"x")</f>
        <v>x</v>
      </c>
      <c r="C439" t="s">
        <v>52</v>
      </c>
      <c r="D439" s="4"/>
      <c r="E439" t="s">
        <v>263</v>
      </c>
      <c r="F439">
        <v>15</v>
      </c>
      <c r="G439">
        <v>48</v>
      </c>
      <c r="H439">
        <f>MAX(Table1[[#This Row],[h]],Table1[[#This Row],[h8]],Table1[[#This Row],[h17]],Table1[[#This Row],[h26]])</f>
        <v>15</v>
      </c>
      <c r="I439">
        <f>MAX(Table1[[#This Row],[w]],Table1[[#This Row],[w9]],Table1[[#This Row],[w18]],Table1[[#This Row],[w27]])</f>
        <v>67.5</v>
      </c>
      <c r="J439" t="b">
        <f>AND(Table1[[#This Row],[address]]=Table1[[#This Row],[address7]],Table1[[#This Row],[address]]=Table1[[#This Row],[address16]],Table1[[#This Row],[address]]=Table1[[#This Row],[address25]])</f>
        <v>1</v>
      </c>
      <c r="M439" t="s">
        <v>53</v>
      </c>
      <c r="O439" t="s">
        <v>263</v>
      </c>
      <c r="P439">
        <v>15</v>
      </c>
      <c r="Q439">
        <v>48.75</v>
      </c>
      <c r="W439" t="s">
        <v>54</v>
      </c>
      <c r="Y439" t="s">
        <v>263</v>
      </c>
      <c r="Z439">
        <v>15</v>
      </c>
      <c r="AA439">
        <v>48</v>
      </c>
      <c r="AG439" t="s">
        <v>55</v>
      </c>
      <c r="AI439" t="s">
        <v>263</v>
      </c>
      <c r="AJ439">
        <v>15</v>
      </c>
      <c r="AK439">
        <v>67.5</v>
      </c>
    </row>
    <row r="440" spans="1:37" ht="15" customHeight="1">
      <c r="A440" t="str">
        <f>LEFT(Table1[[#This Row],[address]],3)&amp;(RIGHT(Table1[[#This Row],[address]],LEN(Table1[[#This Row],[address]])-3)+1)</f>
        <v>$C$18</v>
      </c>
      <c r="B440" t="str">
        <f>IF(Table1[[#This Row],[E]]&lt;&gt;"",1,"x")</f>
        <v>x</v>
      </c>
      <c r="C440" t="s">
        <v>52</v>
      </c>
      <c r="D440" s="4"/>
      <c r="E440" t="s">
        <v>265</v>
      </c>
      <c r="F440">
        <v>15</v>
      </c>
      <c r="G440">
        <v>48</v>
      </c>
      <c r="H440">
        <f>MAX(Table1[[#This Row],[h]],Table1[[#This Row],[h8]],Table1[[#This Row],[h17]],Table1[[#This Row],[h26]])</f>
        <v>15</v>
      </c>
      <c r="I440">
        <f>MAX(Table1[[#This Row],[w]],Table1[[#This Row],[w9]],Table1[[#This Row],[w18]],Table1[[#This Row],[w27]])</f>
        <v>67.5</v>
      </c>
      <c r="J440" t="b">
        <f>AND(Table1[[#This Row],[address]]=Table1[[#This Row],[address7]],Table1[[#This Row],[address]]=Table1[[#This Row],[address16]],Table1[[#This Row],[address]]=Table1[[#This Row],[address25]])</f>
        <v>1</v>
      </c>
      <c r="M440" t="s">
        <v>53</v>
      </c>
      <c r="O440" t="s">
        <v>265</v>
      </c>
      <c r="P440">
        <v>15</v>
      </c>
      <c r="Q440">
        <v>48.75</v>
      </c>
      <c r="W440" t="s">
        <v>54</v>
      </c>
      <c r="Y440" t="s">
        <v>265</v>
      </c>
      <c r="Z440">
        <v>15</v>
      </c>
      <c r="AA440">
        <v>48</v>
      </c>
      <c r="AG440" t="s">
        <v>55</v>
      </c>
      <c r="AI440" t="s">
        <v>265</v>
      </c>
      <c r="AJ440">
        <v>15</v>
      </c>
      <c r="AK440">
        <v>67.5</v>
      </c>
    </row>
    <row r="441" spans="1:37" ht="15" customHeight="1">
      <c r="A441" t="str">
        <f>LEFT(Table1[[#This Row],[address]],3)&amp;(RIGHT(Table1[[#This Row],[address]],LEN(Table1[[#This Row],[address]])-3)+1)</f>
        <v>$C$19</v>
      </c>
      <c r="B441" t="str">
        <f>IF(Table1[[#This Row],[E]]&lt;&gt;"",1,"x")</f>
        <v>x</v>
      </c>
      <c r="C441" t="s">
        <v>52</v>
      </c>
      <c r="D441" s="4"/>
      <c r="E441" t="s">
        <v>270</v>
      </c>
      <c r="F441">
        <v>15</v>
      </c>
      <c r="G441">
        <v>48</v>
      </c>
      <c r="H441">
        <f>MAX(Table1[[#This Row],[h]],Table1[[#This Row],[h8]],Table1[[#This Row],[h17]],Table1[[#This Row],[h26]])</f>
        <v>15</v>
      </c>
      <c r="I441">
        <f>MAX(Table1[[#This Row],[w]],Table1[[#This Row],[w9]],Table1[[#This Row],[w18]],Table1[[#This Row],[w27]])</f>
        <v>67.5</v>
      </c>
      <c r="J441" t="b">
        <f>AND(Table1[[#This Row],[address]]=Table1[[#This Row],[address7]],Table1[[#This Row],[address]]=Table1[[#This Row],[address16]],Table1[[#This Row],[address]]=Table1[[#This Row],[address25]])</f>
        <v>1</v>
      </c>
      <c r="M441" t="s">
        <v>53</v>
      </c>
      <c r="O441" t="s">
        <v>270</v>
      </c>
      <c r="P441">
        <v>15</v>
      </c>
      <c r="Q441">
        <v>48.75</v>
      </c>
      <c r="W441" t="s">
        <v>54</v>
      </c>
      <c r="Y441" t="s">
        <v>270</v>
      </c>
      <c r="Z441">
        <v>15</v>
      </c>
      <c r="AA441">
        <v>48</v>
      </c>
      <c r="AG441" t="s">
        <v>55</v>
      </c>
      <c r="AI441" t="s">
        <v>270</v>
      </c>
      <c r="AJ441">
        <v>15</v>
      </c>
      <c r="AK441">
        <v>67.5</v>
      </c>
    </row>
    <row r="442" spans="1:37" ht="15" customHeight="1">
      <c r="A442" t="str">
        <f>LEFT(Table1[[#This Row],[address]],3)&amp;(RIGHT(Table1[[#This Row],[address]],LEN(Table1[[#This Row],[address]])-3)+1)</f>
        <v>$C$20</v>
      </c>
      <c r="B442" t="str">
        <f>IF(Table1[[#This Row],[E]]&lt;&gt;"",1,"x")</f>
        <v>x</v>
      </c>
      <c r="C442" t="s">
        <v>52</v>
      </c>
      <c r="E442" t="s">
        <v>275</v>
      </c>
      <c r="F442">
        <v>15</v>
      </c>
      <c r="G442">
        <v>48</v>
      </c>
      <c r="H442">
        <f>MAX(Table1[[#This Row],[h]],Table1[[#This Row],[h8]],Table1[[#This Row],[h17]],Table1[[#This Row],[h26]])</f>
        <v>15</v>
      </c>
      <c r="I442">
        <f>MAX(Table1[[#This Row],[w]],Table1[[#This Row],[w9]],Table1[[#This Row],[w18]],Table1[[#This Row],[w27]])</f>
        <v>67.5</v>
      </c>
      <c r="J442" t="b">
        <f>AND(Table1[[#This Row],[address]]=Table1[[#This Row],[address7]],Table1[[#This Row],[address]]=Table1[[#This Row],[address16]],Table1[[#This Row],[address]]=Table1[[#This Row],[address25]])</f>
        <v>1</v>
      </c>
      <c r="M442" t="s">
        <v>53</v>
      </c>
      <c r="O442" t="s">
        <v>275</v>
      </c>
      <c r="P442">
        <v>15</v>
      </c>
      <c r="Q442">
        <v>48.75</v>
      </c>
      <c r="W442" t="s">
        <v>54</v>
      </c>
      <c r="Y442" t="s">
        <v>275</v>
      </c>
      <c r="Z442">
        <v>15</v>
      </c>
      <c r="AA442">
        <v>48</v>
      </c>
      <c r="AG442" t="s">
        <v>55</v>
      </c>
      <c r="AI442" t="s">
        <v>275</v>
      </c>
      <c r="AJ442">
        <v>15</v>
      </c>
      <c r="AK442">
        <v>67.5</v>
      </c>
    </row>
    <row r="443" spans="1:37" ht="15" customHeight="1">
      <c r="A443" t="str">
        <f>LEFT(Table1[[#This Row],[address]],3)&amp;(RIGHT(Table1[[#This Row],[address]],LEN(Table1[[#This Row],[address]])-3)+1)</f>
        <v>$C$21</v>
      </c>
      <c r="B443" t="str">
        <f>IF(Table1[[#This Row],[E]]&lt;&gt;"",1,"x")</f>
        <v>x</v>
      </c>
      <c r="C443" t="s">
        <v>52</v>
      </c>
      <c r="E443" t="s">
        <v>280</v>
      </c>
      <c r="F443">
        <v>15</v>
      </c>
      <c r="G443">
        <v>48</v>
      </c>
      <c r="H443">
        <f>MAX(Table1[[#This Row],[h]],Table1[[#This Row],[h8]],Table1[[#This Row],[h17]],Table1[[#This Row],[h26]])</f>
        <v>15</v>
      </c>
      <c r="I443">
        <f>MAX(Table1[[#This Row],[w]],Table1[[#This Row],[w9]],Table1[[#This Row],[w18]],Table1[[#This Row],[w27]])</f>
        <v>67.5</v>
      </c>
      <c r="J443" t="b">
        <f>AND(Table1[[#This Row],[address]]=Table1[[#This Row],[address7]],Table1[[#This Row],[address]]=Table1[[#This Row],[address16]],Table1[[#This Row],[address]]=Table1[[#This Row],[address25]])</f>
        <v>1</v>
      </c>
      <c r="M443" t="s">
        <v>53</v>
      </c>
      <c r="O443" t="s">
        <v>280</v>
      </c>
      <c r="P443">
        <v>15</v>
      </c>
      <c r="Q443">
        <v>48.75</v>
      </c>
      <c r="W443" t="s">
        <v>54</v>
      </c>
      <c r="Y443" t="s">
        <v>280</v>
      </c>
      <c r="Z443">
        <v>15</v>
      </c>
      <c r="AA443">
        <v>48</v>
      </c>
      <c r="AG443" t="s">
        <v>55</v>
      </c>
      <c r="AI443" t="s">
        <v>280</v>
      </c>
      <c r="AJ443">
        <v>15</v>
      </c>
      <c r="AK443">
        <v>67.5</v>
      </c>
    </row>
    <row r="444" spans="1:37" ht="15" customHeight="1">
      <c r="A444" t="str">
        <f>LEFT(Table1[[#This Row],[address]],3)&amp;(RIGHT(Table1[[#This Row],[address]],LEN(Table1[[#This Row],[address]])-3)+1)</f>
        <v>$C$22</v>
      </c>
      <c r="B444" t="str">
        <f>IF(Table1[[#This Row],[E]]&lt;&gt;"",1,"x")</f>
        <v>x</v>
      </c>
      <c r="C444" t="s">
        <v>52</v>
      </c>
      <c r="E444" t="s">
        <v>285</v>
      </c>
      <c r="F444">
        <v>15</v>
      </c>
      <c r="G444">
        <v>48</v>
      </c>
      <c r="H444">
        <f>MAX(Table1[[#This Row],[h]],Table1[[#This Row],[h8]],Table1[[#This Row],[h17]],Table1[[#This Row],[h26]])</f>
        <v>15</v>
      </c>
      <c r="I444">
        <f>MAX(Table1[[#This Row],[w]],Table1[[#This Row],[w9]],Table1[[#This Row],[w18]],Table1[[#This Row],[w27]])</f>
        <v>67.5</v>
      </c>
      <c r="J444" t="b">
        <f>AND(Table1[[#This Row],[address]]=Table1[[#This Row],[address7]],Table1[[#This Row],[address]]=Table1[[#This Row],[address16]],Table1[[#This Row],[address]]=Table1[[#This Row],[address25]])</f>
        <v>1</v>
      </c>
      <c r="M444" t="s">
        <v>53</v>
      </c>
      <c r="O444" t="s">
        <v>285</v>
      </c>
      <c r="P444">
        <v>15</v>
      </c>
      <c r="Q444">
        <v>48.75</v>
      </c>
      <c r="W444" t="s">
        <v>54</v>
      </c>
      <c r="Y444" t="s">
        <v>285</v>
      </c>
      <c r="Z444">
        <v>15</v>
      </c>
      <c r="AA444">
        <v>48</v>
      </c>
      <c r="AG444" t="s">
        <v>55</v>
      </c>
      <c r="AI444" t="s">
        <v>285</v>
      </c>
      <c r="AJ444">
        <v>15</v>
      </c>
      <c r="AK444">
        <v>67.5</v>
      </c>
    </row>
    <row r="445" spans="1:37" ht="15" customHeight="1">
      <c r="A445" t="str">
        <f>LEFT(Table1[[#This Row],[address]],3)&amp;(RIGHT(Table1[[#This Row],[address]],LEN(Table1[[#This Row],[address]])-3)+1)</f>
        <v>$C$23</v>
      </c>
      <c r="B445" t="str">
        <f>IF(Table1[[#This Row],[E]]&lt;&gt;"",1,"x")</f>
        <v>x</v>
      </c>
      <c r="C445" t="s">
        <v>52</v>
      </c>
      <c r="E445" t="s">
        <v>289</v>
      </c>
      <c r="F445">
        <v>15</v>
      </c>
      <c r="G445">
        <v>48</v>
      </c>
      <c r="H445">
        <f>MAX(Table1[[#This Row],[h]],Table1[[#This Row],[h8]],Table1[[#This Row],[h17]],Table1[[#This Row],[h26]])</f>
        <v>15</v>
      </c>
      <c r="I445">
        <f>MAX(Table1[[#This Row],[w]],Table1[[#This Row],[w9]],Table1[[#This Row],[w18]],Table1[[#This Row],[w27]])</f>
        <v>67.5</v>
      </c>
      <c r="J445" t="b">
        <f>AND(Table1[[#This Row],[address]]=Table1[[#This Row],[address7]],Table1[[#This Row],[address]]=Table1[[#This Row],[address16]],Table1[[#This Row],[address]]=Table1[[#This Row],[address25]])</f>
        <v>1</v>
      </c>
      <c r="M445" t="s">
        <v>53</v>
      </c>
      <c r="O445" t="s">
        <v>289</v>
      </c>
      <c r="P445">
        <v>15</v>
      </c>
      <c r="Q445">
        <v>48.75</v>
      </c>
      <c r="W445" t="s">
        <v>54</v>
      </c>
      <c r="Y445" t="s">
        <v>289</v>
      </c>
      <c r="Z445">
        <v>15</v>
      </c>
      <c r="AA445">
        <v>48</v>
      </c>
      <c r="AG445" t="s">
        <v>55</v>
      </c>
      <c r="AI445" t="s">
        <v>289</v>
      </c>
      <c r="AJ445">
        <v>15</v>
      </c>
      <c r="AK445">
        <v>67.5</v>
      </c>
    </row>
    <row r="446" spans="1:37" ht="15" customHeight="1">
      <c r="A446" t="str">
        <f>LEFT(Table1[[#This Row],[address]],3)&amp;(RIGHT(Table1[[#This Row],[address]],LEN(Table1[[#This Row],[address]])-3)+1)</f>
        <v>$C$24</v>
      </c>
      <c r="B446" t="str">
        <f>IF(Table1[[#This Row],[E]]&lt;&gt;"",1,"x")</f>
        <v>x</v>
      </c>
      <c r="C446" t="s">
        <v>52</v>
      </c>
      <c r="E446" t="s">
        <v>290</v>
      </c>
      <c r="F446">
        <v>15</v>
      </c>
      <c r="G446">
        <v>48</v>
      </c>
      <c r="H446">
        <f>MAX(Table1[[#This Row],[h]],Table1[[#This Row],[h8]],Table1[[#This Row],[h17]],Table1[[#This Row],[h26]])</f>
        <v>15</v>
      </c>
      <c r="I446">
        <f>MAX(Table1[[#This Row],[w]],Table1[[#This Row],[w9]],Table1[[#This Row],[w18]],Table1[[#This Row],[w27]])</f>
        <v>67.5</v>
      </c>
      <c r="J446" t="b">
        <f>AND(Table1[[#This Row],[address]]=Table1[[#This Row],[address7]],Table1[[#This Row],[address]]=Table1[[#This Row],[address16]],Table1[[#This Row],[address]]=Table1[[#This Row],[address25]])</f>
        <v>1</v>
      </c>
      <c r="M446" t="s">
        <v>53</v>
      </c>
      <c r="O446" t="s">
        <v>290</v>
      </c>
      <c r="P446">
        <v>15</v>
      </c>
      <c r="Q446">
        <v>48.75</v>
      </c>
      <c r="W446" t="s">
        <v>54</v>
      </c>
      <c r="Y446" t="s">
        <v>290</v>
      </c>
      <c r="Z446">
        <v>15</v>
      </c>
      <c r="AA446">
        <v>48</v>
      </c>
      <c r="AG446" t="s">
        <v>55</v>
      </c>
      <c r="AI446" t="s">
        <v>290</v>
      </c>
      <c r="AJ446">
        <v>15</v>
      </c>
      <c r="AK446">
        <v>67.5</v>
      </c>
    </row>
    <row r="447" spans="1:37" ht="15" customHeight="1">
      <c r="A447" t="str">
        <f>LEFT(Table1[[#This Row],[address]],3)&amp;(RIGHT(Table1[[#This Row],[address]],LEN(Table1[[#This Row],[address]])-3)+1)</f>
        <v>$C$25</v>
      </c>
      <c r="B447" t="str">
        <f>IF(Table1[[#This Row],[E]]&lt;&gt;"",1,"x")</f>
        <v>x</v>
      </c>
      <c r="C447" t="s">
        <v>52</v>
      </c>
      <c r="E447" t="s">
        <v>291</v>
      </c>
      <c r="F447">
        <v>15</v>
      </c>
      <c r="G447">
        <v>48</v>
      </c>
      <c r="H447">
        <f>MAX(Table1[[#This Row],[h]],Table1[[#This Row],[h8]],Table1[[#This Row],[h17]],Table1[[#This Row],[h26]])</f>
        <v>15</v>
      </c>
      <c r="I447">
        <f>MAX(Table1[[#This Row],[w]],Table1[[#This Row],[w9]],Table1[[#This Row],[w18]],Table1[[#This Row],[w27]])</f>
        <v>67.5</v>
      </c>
      <c r="J447" t="b">
        <f>AND(Table1[[#This Row],[address]]=Table1[[#This Row],[address7]],Table1[[#This Row],[address]]=Table1[[#This Row],[address16]],Table1[[#This Row],[address]]=Table1[[#This Row],[address25]])</f>
        <v>1</v>
      </c>
      <c r="M447" t="s">
        <v>53</v>
      </c>
      <c r="O447" t="s">
        <v>291</v>
      </c>
      <c r="P447">
        <v>15</v>
      </c>
      <c r="Q447">
        <v>48.75</v>
      </c>
      <c r="W447" t="s">
        <v>54</v>
      </c>
      <c r="Y447" t="s">
        <v>291</v>
      </c>
      <c r="Z447">
        <v>15</v>
      </c>
      <c r="AA447">
        <v>48</v>
      </c>
      <c r="AG447" t="s">
        <v>55</v>
      </c>
      <c r="AI447" t="s">
        <v>291</v>
      </c>
      <c r="AJ447">
        <v>15</v>
      </c>
      <c r="AK447">
        <v>67.5</v>
      </c>
    </row>
    <row r="448" spans="1:37" ht="15" customHeight="1">
      <c r="A448" t="str">
        <f>LEFT(Table1[[#This Row],[address]],3)&amp;(RIGHT(Table1[[#This Row],[address]],LEN(Table1[[#This Row],[address]])-3)+1)</f>
        <v>$C$26</v>
      </c>
      <c r="B448" t="str">
        <f>IF(Table1[[#This Row],[E]]&lt;&gt;"",1,"x")</f>
        <v>x</v>
      </c>
      <c r="C448" t="s">
        <v>52</v>
      </c>
      <c r="E448" t="s">
        <v>292</v>
      </c>
      <c r="F448">
        <v>15</v>
      </c>
      <c r="G448">
        <v>48</v>
      </c>
      <c r="H448">
        <f>MAX(Table1[[#This Row],[h]],Table1[[#This Row],[h8]],Table1[[#This Row],[h17]],Table1[[#This Row],[h26]])</f>
        <v>15</v>
      </c>
      <c r="I448">
        <f>MAX(Table1[[#This Row],[w]],Table1[[#This Row],[w9]],Table1[[#This Row],[w18]],Table1[[#This Row],[w27]])</f>
        <v>67.5</v>
      </c>
      <c r="J448" t="b">
        <f>AND(Table1[[#This Row],[address]]=Table1[[#This Row],[address7]],Table1[[#This Row],[address]]=Table1[[#This Row],[address16]],Table1[[#This Row],[address]]=Table1[[#This Row],[address25]])</f>
        <v>1</v>
      </c>
      <c r="M448" t="s">
        <v>53</v>
      </c>
      <c r="O448" t="s">
        <v>292</v>
      </c>
      <c r="P448">
        <v>15</v>
      </c>
      <c r="Q448">
        <v>48.75</v>
      </c>
      <c r="W448" t="s">
        <v>54</v>
      </c>
      <c r="X448" s="4"/>
      <c r="Y448" t="s">
        <v>292</v>
      </c>
      <c r="Z448">
        <v>15</v>
      </c>
      <c r="AA448">
        <v>48</v>
      </c>
      <c r="AG448" t="s">
        <v>55</v>
      </c>
      <c r="AH448" s="4"/>
      <c r="AI448" t="s">
        <v>292</v>
      </c>
      <c r="AJ448">
        <v>15</v>
      </c>
      <c r="AK448">
        <v>67.5</v>
      </c>
    </row>
    <row r="449" spans="1:37" ht="15" customHeight="1">
      <c r="A449" t="str">
        <f>LEFT(Table1[[#This Row],[address]],3)&amp;(RIGHT(Table1[[#This Row],[address]],LEN(Table1[[#This Row],[address]])-3)+1)</f>
        <v>$C$27</v>
      </c>
      <c r="B449" t="str">
        <f>IF(Table1[[#This Row],[E]]&lt;&gt;"",1,"x")</f>
        <v>x</v>
      </c>
      <c r="C449" t="s">
        <v>52</v>
      </c>
      <c r="D449" s="4"/>
      <c r="E449" t="s">
        <v>293</v>
      </c>
      <c r="F449">
        <v>15</v>
      </c>
      <c r="G449">
        <v>48</v>
      </c>
      <c r="H449">
        <f>MAX(Table1[[#This Row],[h]],Table1[[#This Row],[h8]],Table1[[#This Row],[h17]],Table1[[#This Row],[h26]])</f>
        <v>15</v>
      </c>
      <c r="I449">
        <f>MAX(Table1[[#This Row],[w]],Table1[[#This Row],[w9]],Table1[[#This Row],[w18]],Table1[[#This Row],[w27]])</f>
        <v>67.5</v>
      </c>
      <c r="J449" t="b">
        <f>AND(Table1[[#This Row],[address]]=Table1[[#This Row],[address7]],Table1[[#This Row],[address]]=Table1[[#This Row],[address16]],Table1[[#This Row],[address]]=Table1[[#This Row],[address25]])</f>
        <v>1</v>
      </c>
      <c r="M449" t="s">
        <v>53</v>
      </c>
      <c r="O449" t="s">
        <v>293</v>
      </c>
      <c r="P449">
        <v>15</v>
      </c>
      <c r="Q449">
        <v>48.75</v>
      </c>
      <c r="W449" t="s">
        <v>54</v>
      </c>
      <c r="X449" s="4"/>
      <c r="Y449" t="s">
        <v>293</v>
      </c>
      <c r="Z449">
        <v>15</v>
      </c>
      <c r="AA449">
        <v>48</v>
      </c>
      <c r="AG449" t="s">
        <v>55</v>
      </c>
      <c r="AH449" s="4"/>
      <c r="AI449" t="s">
        <v>293</v>
      </c>
      <c r="AJ449">
        <v>15</v>
      </c>
      <c r="AK449">
        <v>67.5</v>
      </c>
    </row>
    <row r="450" spans="1:37" ht="15" customHeight="1">
      <c r="A450" t="str">
        <f>LEFT(Table1[[#This Row],[address]],3)&amp;(RIGHT(Table1[[#This Row],[address]],LEN(Table1[[#This Row],[address]])-3)+1)</f>
        <v>$C$28</v>
      </c>
      <c r="B450" t="str">
        <f>IF(Table1[[#This Row],[E]]&lt;&gt;"",1,"x")</f>
        <v>x</v>
      </c>
      <c r="C450" t="s">
        <v>52</v>
      </c>
      <c r="E450" t="s">
        <v>294</v>
      </c>
      <c r="F450">
        <v>15</v>
      </c>
      <c r="G450">
        <v>48</v>
      </c>
      <c r="H450">
        <f>MAX(Table1[[#This Row],[h]],Table1[[#This Row],[h8]],Table1[[#This Row],[h17]],Table1[[#This Row],[h26]])</f>
        <v>15</v>
      </c>
      <c r="I450">
        <f>MAX(Table1[[#This Row],[w]],Table1[[#This Row],[w9]],Table1[[#This Row],[w18]],Table1[[#This Row],[w27]])</f>
        <v>67.5</v>
      </c>
      <c r="J450" t="b">
        <f>AND(Table1[[#This Row],[address]]=Table1[[#This Row],[address7]],Table1[[#This Row],[address]]=Table1[[#This Row],[address16]],Table1[[#This Row],[address]]=Table1[[#This Row],[address25]])</f>
        <v>1</v>
      </c>
      <c r="M450" t="s">
        <v>53</v>
      </c>
      <c r="O450" t="s">
        <v>294</v>
      </c>
      <c r="P450">
        <v>15</v>
      </c>
      <c r="Q450">
        <v>48.75</v>
      </c>
      <c r="W450" t="s">
        <v>54</v>
      </c>
      <c r="Y450" t="s">
        <v>294</v>
      </c>
      <c r="Z450">
        <v>15</v>
      </c>
      <c r="AA450">
        <v>48</v>
      </c>
      <c r="AG450" t="s">
        <v>55</v>
      </c>
      <c r="AI450" t="s">
        <v>294</v>
      </c>
      <c r="AJ450">
        <v>15</v>
      </c>
      <c r="AK450">
        <v>67.5</v>
      </c>
    </row>
    <row r="451" spans="1:37" ht="15" customHeight="1">
      <c r="A451" t="str">
        <f>LEFT(Table1[[#This Row],[address]],3)&amp;(RIGHT(Table1[[#This Row],[address]],LEN(Table1[[#This Row],[address]])-3)+1)</f>
        <v>$C$29</v>
      </c>
      <c r="B451" t="str">
        <f>IF(Table1[[#This Row],[E]]&lt;&gt;"",1,"x")</f>
        <v>x</v>
      </c>
      <c r="C451" t="s">
        <v>52</v>
      </c>
      <c r="D451" s="4"/>
      <c r="E451" t="s">
        <v>295</v>
      </c>
      <c r="F451">
        <v>15</v>
      </c>
      <c r="G451">
        <v>48</v>
      </c>
      <c r="H451">
        <f>MAX(Table1[[#This Row],[h]],Table1[[#This Row],[h8]],Table1[[#This Row],[h17]],Table1[[#This Row],[h26]])</f>
        <v>15</v>
      </c>
      <c r="I451">
        <f>MAX(Table1[[#This Row],[w]],Table1[[#This Row],[w9]],Table1[[#This Row],[w18]],Table1[[#This Row],[w27]])</f>
        <v>67.5</v>
      </c>
      <c r="J451" t="b">
        <f>AND(Table1[[#This Row],[address]]=Table1[[#This Row],[address7]],Table1[[#This Row],[address]]=Table1[[#This Row],[address16]],Table1[[#This Row],[address]]=Table1[[#This Row],[address25]])</f>
        <v>1</v>
      </c>
      <c r="M451" t="s">
        <v>53</v>
      </c>
      <c r="N451" s="4"/>
      <c r="O451" t="s">
        <v>295</v>
      </c>
      <c r="P451">
        <v>15</v>
      </c>
      <c r="Q451">
        <v>48.75</v>
      </c>
      <c r="W451" t="s">
        <v>54</v>
      </c>
      <c r="X451" s="4"/>
      <c r="Y451" t="s">
        <v>295</v>
      </c>
      <c r="Z451">
        <v>15</v>
      </c>
      <c r="AA451">
        <v>48</v>
      </c>
      <c r="AG451" t="s">
        <v>55</v>
      </c>
      <c r="AH451" s="4"/>
      <c r="AI451" t="s">
        <v>295</v>
      </c>
      <c r="AJ451">
        <v>15</v>
      </c>
      <c r="AK451">
        <v>67.5</v>
      </c>
    </row>
    <row r="452" spans="1:37" ht="15" customHeight="1">
      <c r="A452" t="str">
        <f>LEFT(Table1[[#This Row],[address]],3)&amp;(RIGHT(Table1[[#This Row],[address]],LEN(Table1[[#This Row],[address]])-3)+1)</f>
        <v>$C$30</v>
      </c>
      <c r="B452" t="str">
        <f>IF(Table1[[#This Row],[E]]&lt;&gt;"",1,"x")</f>
        <v>x</v>
      </c>
      <c r="C452" t="s">
        <v>52</v>
      </c>
      <c r="D452" s="4"/>
      <c r="E452" t="s">
        <v>296</v>
      </c>
      <c r="F452">
        <v>15</v>
      </c>
      <c r="G452">
        <v>48</v>
      </c>
      <c r="H452">
        <f>MAX(Table1[[#This Row],[h]],Table1[[#This Row],[h8]],Table1[[#This Row],[h17]],Table1[[#This Row],[h26]])</f>
        <v>15</v>
      </c>
      <c r="I452">
        <f>MAX(Table1[[#This Row],[w]],Table1[[#This Row],[w9]],Table1[[#This Row],[w18]],Table1[[#This Row],[w27]])</f>
        <v>67.5</v>
      </c>
      <c r="J452" t="b">
        <f>AND(Table1[[#This Row],[address]]=Table1[[#This Row],[address7]],Table1[[#This Row],[address]]=Table1[[#This Row],[address16]],Table1[[#This Row],[address]]=Table1[[#This Row],[address25]])</f>
        <v>1</v>
      </c>
      <c r="M452" t="s">
        <v>53</v>
      </c>
      <c r="N452" s="4"/>
      <c r="O452" t="s">
        <v>296</v>
      </c>
      <c r="P452">
        <v>15</v>
      </c>
      <c r="Q452">
        <v>48.75</v>
      </c>
      <c r="W452" t="s">
        <v>54</v>
      </c>
      <c r="X452" s="4"/>
      <c r="Y452" t="s">
        <v>296</v>
      </c>
      <c r="Z452">
        <v>15</v>
      </c>
      <c r="AA452">
        <v>48</v>
      </c>
      <c r="AG452" t="s">
        <v>55</v>
      </c>
      <c r="AH452" s="4"/>
      <c r="AI452" t="s">
        <v>296</v>
      </c>
      <c r="AJ452">
        <v>15</v>
      </c>
      <c r="AK452">
        <v>67.5</v>
      </c>
    </row>
    <row r="453" spans="1:37" ht="15" customHeight="1">
      <c r="A453" t="str">
        <f>LEFT(Table1[[#This Row],[address]],3)&amp;(RIGHT(Table1[[#This Row],[address]],LEN(Table1[[#This Row],[address]])-3)+1)</f>
        <v>$C$31</v>
      </c>
      <c r="B453" t="str">
        <f>IF(Table1[[#This Row],[E]]&lt;&gt;"",1,"x")</f>
        <v>x</v>
      </c>
      <c r="C453" t="s">
        <v>52</v>
      </c>
      <c r="E453" t="s">
        <v>297</v>
      </c>
      <c r="F453">
        <v>15</v>
      </c>
      <c r="G453">
        <v>48</v>
      </c>
      <c r="H453">
        <f>MAX(Table1[[#This Row],[h]],Table1[[#This Row],[h8]],Table1[[#This Row],[h17]],Table1[[#This Row],[h26]])</f>
        <v>15</v>
      </c>
      <c r="I453">
        <f>MAX(Table1[[#This Row],[w]],Table1[[#This Row],[w9]],Table1[[#This Row],[w18]],Table1[[#This Row],[w27]])</f>
        <v>67.5</v>
      </c>
      <c r="J453" t="b">
        <f>AND(Table1[[#This Row],[address]]=Table1[[#This Row],[address7]],Table1[[#This Row],[address]]=Table1[[#This Row],[address16]],Table1[[#This Row],[address]]=Table1[[#This Row],[address25]])</f>
        <v>1</v>
      </c>
      <c r="M453" t="s">
        <v>53</v>
      </c>
      <c r="O453" t="s">
        <v>297</v>
      </c>
      <c r="P453">
        <v>15</v>
      </c>
      <c r="Q453">
        <v>48.75</v>
      </c>
      <c r="W453" t="s">
        <v>54</v>
      </c>
      <c r="Y453" t="s">
        <v>297</v>
      </c>
      <c r="Z453">
        <v>15</v>
      </c>
      <c r="AA453">
        <v>48</v>
      </c>
      <c r="AG453" t="s">
        <v>55</v>
      </c>
      <c r="AI453" t="s">
        <v>297</v>
      </c>
      <c r="AJ453">
        <v>15</v>
      </c>
      <c r="AK453">
        <v>67.5</v>
      </c>
    </row>
    <row r="454" spans="1:37" ht="15" customHeight="1">
      <c r="A454" t="str">
        <f>LEFT(Table1[[#This Row],[address]],3)&amp;(RIGHT(Table1[[#This Row],[address]],LEN(Table1[[#This Row],[address]])-3)+1)</f>
        <v>$A$2</v>
      </c>
      <c r="B454">
        <f>IF(Table1[[#This Row],[E]]&lt;&gt;"",1,"x")</f>
        <v>1</v>
      </c>
      <c r="C454" t="s">
        <v>56</v>
      </c>
      <c r="D454" s="4" t="s">
        <v>483</v>
      </c>
      <c r="E454" t="s">
        <v>112</v>
      </c>
      <c r="F454">
        <v>45.75</v>
      </c>
      <c r="G454">
        <v>39.75</v>
      </c>
      <c r="H454">
        <f>MAX(Table1[[#This Row],[h]],Table1[[#This Row],[h8]],Table1[[#This Row],[h17]],Table1[[#This Row],[h26]])</f>
        <v>45.75</v>
      </c>
      <c r="I454">
        <f>MAX(Table1[[#This Row],[w]],Table1[[#This Row],[w9]],Table1[[#This Row],[w18]],Table1[[#This Row],[w27]])</f>
        <v>39.75</v>
      </c>
      <c r="J454" t="b">
        <f>AND(Table1[[#This Row],[address]]=Table1[[#This Row],[address7]],Table1[[#This Row],[address]]=Table1[[#This Row],[address16]],Table1[[#This Row],[address]]=Table1[[#This Row],[address25]])</f>
        <v>1</v>
      </c>
      <c r="M454" t="s">
        <v>57</v>
      </c>
      <c r="N454" s="4" t="s">
        <v>484</v>
      </c>
      <c r="O454" t="s">
        <v>112</v>
      </c>
      <c r="P454">
        <v>45.75</v>
      </c>
      <c r="Q454">
        <v>39.75</v>
      </c>
      <c r="W454" t="s">
        <v>58</v>
      </c>
      <c r="X454" s="4" t="s">
        <v>485</v>
      </c>
      <c r="Y454" t="s">
        <v>112</v>
      </c>
      <c r="Z454">
        <v>45.75</v>
      </c>
      <c r="AA454">
        <v>39.75</v>
      </c>
      <c r="AG454" t="s">
        <v>59</v>
      </c>
      <c r="AH454" s="4" t="s">
        <v>486</v>
      </c>
      <c r="AI454" t="s">
        <v>112</v>
      </c>
      <c r="AJ454">
        <v>45.75</v>
      </c>
      <c r="AK454">
        <v>39.75</v>
      </c>
    </row>
    <row r="455" spans="1:37" ht="15" customHeight="1">
      <c r="A455" t="str">
        <f>LEFT(Table1[[#This Row],[address]],3)&amp;(RIGHT(Table1[[#This Row],[address]],LEN(Table1[[#This Row],[address]])-3)+1)</f>
        <v>$A$3</v>
      </c>
      <c r="B455">
        <f>IF(Table1[[#This Row],[E]]&lt;&gt;"",1,"x")</f>
        <v>1</v>
      </c>
      <c r="C455" t="s">
        <v>56</v>
      </c>
      <c r="D455" t="s">
        <v>487</v>
      </c>
      <c r="E455" t="s">
        <v>110</v>
      </c>
      <c r="F455">
        <v>15.75</v>
      </c>
      <c r="G455">
        <v>39.75</v>
      </c>
      <c r="H455">
        <f>MAX(Table1[[#This Row],[h]],Table1[[#This Row],[h8]],Table1[[#This Row],[h17]],Table1[[#This Row],[h26]])</f>
        <v>15.75</v>
      </c>
      <c r="I455">
        <f>MAX(Table1[[#This Row],[w]],Table1[[#This Row],[w9]],Table1[[#This Row],[w18]],Table1[[#This Row],[w27]])</f>
        <v>39.75</v>
      </c>
      <c r="J455" t="b">
        <f>AND(Table1[[#This Row],[address]]=Table1[[#This Row],[address7]],Table1[[#This Row],[address]]=Table1[[#This Row],[address16]],Table1[[#This Row],[address]]=Table1[[#This Row],[address25]])</f>
        <v>1</v>
      </c>
      <c r="M455" t="s">
        <v>57</v>
      </c>
      <c r="N455" t="s">
        <v>488</v>
      </c>
      <c r="O455" t="s">
        <v>110</v>
      </c>
      <c r="P455">
        <v>15.75</v>
      </c>
      <c r="Q455">
        <v>39.75</v>
      </c>
      <c r="W455" t="s">
        <v>58</v>
      </c>
      <c r="X455" t="s">
        <v>489</v>
      </c>
      <c r="Y455" t="s">
        <v>110</v>
      </c>
      <c r="Z455">
        <v>15.75</v>
      </c>
      <c r="AA455">
        <v>39.75</v>
      </c>
      <c r="AG455" t="s">
        <v>59</v>
      </c>
      <c r="AH455" t="s">
        <v>490</v>
      </c>
      <c r="AI455" t="s">
        <v>110</v>
      </c>
      <c r="AJ455">
        <v>15.75</v>
      </c>
      <c r="AK455">
        <v>39.75</v>
      </c>
    </row>
    <row r="456" spans="1:37" ht="15" customHeight="1">
      <c r="A456" t="str">
        <f>LEFT(Table1[[#This Row],[address]],3)&amp;(RIGHT(Table1[[#This Row],[address]],LEN(Table1[[#This Row],[address]])-3)+1)</f>
        <v>$A$4</v>
      </c>
      <c r="B456">
        <f>IF(Table1[[#This Row],[E]]&lt;&gt;"",1,"x")</f>
        <v>1</v>
      </c>
      <c r="C456" t="s">
        <v>56</v>
      </c>
      <c r="D456" s="4" t="s">
        <v>491</v>
      </c>
      <c r="E456" t="s">
        <v>116</v>
      </c>
      <c r="F456">
        <v>85.5</v>
      </c>
      <c r="G456">
        <v>39.75</v>
      </c>
      <c r="H456">
        <f>MAX(Table1[[#This Row],[h]],Table1[[#This Row],[h8]],Table1[[#This Row],[h17]],Table1[[#This Row],[h26]])</f>
        <v>99</v>
      </c>
      <c r="I456">
        <f>MAX(Table1[[#This Row],[w]],Table1[[#This Row],[w9]],Table1[[#This Row],[w18]],Table1[[#This Row],[w27]])</f>
        <v>39.75</v>
      </c>
      <c r="J456" t="b">
        <f>AND(Table1[[#This Row],[address]]=Table1[[#This Row],[address7]],Table1[[#This Row],[address]]=Table1[[#This Row],[address16]],Table1[[#This Row],[address]]=Table1[[#This Row],[address25]])</f>
        <v>1</v>
      </c>
      <c r="M456" t="s">
        <v>57</v>
      </c>
      <c r="N456" s="4" t="s">
        <v>492</v>
      </c>
      <c r="O456" t="s">
        <v>116</v>
      </c>
      <c r="P456">
        <v>99</v>
      </c>
      <c r="Q456">
        <v>39.75</v>
      </c>
      <c r="W456" t="s">
        <v>58</v>
      </c>
      <c r="X456" s="4" t="s">
        <v>493</v>
      </c>
      <c r="Y456" t="s">
        <v>116</v>
      </c>
      <c r="Z456">
        <v>85.5</v>
      </c>
      <c r="AA456">
        <v>39.75</v>
      </c>
      <c r="AG456" t="s">
        <v>59</v>
      </c>
      <c r="AH456" s="4" t="s">
        <v>494</v>
      </c>
      <c r="AI456" t="s">
        <v>116</v>
      </c>
      <c r="AJ456">
        <v>85.5</v>
      </c>
      <c r="AK456">
        <v>39.75</v>
      </c>
    </row>
    <row r="457" spans="1:37" ht="15" customHeight="1">
      <c r="A457" t="str">
        <f>LEFT(Table1[[#This Row],[address]],3)&amp;(RIGHT(Table1[[#This Row],[address]],LEN(Table1[[#This Row],[address]])-3)+1)</f>
        <v>$A$5</v>
      </c>
      <c r="B457">
        <f>IF(Table1[[#This Row],[E]]&lt;&gt;"",1,"x")</f>
        <v>1</v>
      </c>
      <c r="C457" t="s">
        <v>56</v>
      </c>
      <c r="D457" s="4" t="s">
        <v>495</v>
      </c>
      <c r="E457" t="s">
        <v>121</v>
      </c>
      <c r="F457">
        <v>55.5</v>
      </c>
      <c r="G457">
        <v>39.75</v>
      </c>
      <c r="H457">
        <f>MAX(Table1[[#This Row],[h]],Table1[[#This Row],[h8]],Table1[[#This Row],[h17]],Table1[[#This Row],[h26]])</f>
        <v>55.5</v>
      </c>
      <c r="I457">
        <f>MAX(Table1[[#This Row],[w]],Table1[[#This Row],[w9]],Table1[[#This Row],[w18]],Table1[[#This Row],[w27]])</f>
        <v>39.75</v>
      </c>
      <c r="J457" t="b">
        <f>AND(Table1[[#This Row],[address]]=Table1[[#This Row],[address7]],Table1[[#This Row],[address]]=Table1[[#This Row],[address16]],Table1[[#This Row],[address]]=Table1[[#This Row],[address25]])</f>
        <v>1</v>
      </c>
      <c r="M457" t="s">
        <v>57</v>
      </c>
      <c r="N457" s="4" t="s">
        <v>496</v>
      </c>
      <c r="O457" t="s">
        <v>121</v>
      </c>
      <c r="P457">
        <v>55.5</v>
      </c>
      <c r="Q457">
        <v>39.75</v>
      </c>
      <c r="W457" t="s">
        <v>58</v>
      </c>
      <c r="X457" s="4" t="s">
        <v>497</v>
      </c>
      <c r="Y457" t="s">
        <v>121</v>
      </c>
      <c r="Z457">
        <v>55.5</v>
      </c>
      <c r="AA457">
        <v>39.75</v>
      </c>
      <c r="AG457" t="s">
        <v>59</v>
      </c>
      <c r="AH457" s="4" t="s">
        <v>498</v>
      </c>
      <c r="AI457" t="s">
        <v>121</v>
      </c>
      <c r="AJ457">
        <v>55.5</v>
      </c>
      <c r="AK457">
        <v>39.75</v>
      </c>
    </row>
    <row r="458" spans="1:37" ht="15" customHeight="1">
      <c r="A458" t="str">
        <f>LEFT(Table1[[#This Row],[address]],3)&amp;(RIGHT(Table1[[#This Row],[address]],LEN(Table1[[#This Row],[address]])-3)+1)</f>
        <v>$A$6</v>
      </c>
      <c r="B458" t="s">
        <v>155</v>
      </c>
      <c r="C458" t="s">
        <v>56</v>
      </c>
      <c r="D458" t="s">
        <v>8</v>
      </c>
      <c r="E458" t="s">
        <v>126</v>
      </c>
      <c r="F458">
        <v>91.5</v>
      </c>
      <c r="G458">
        <v>39.75</v>
      </c>
      <c r="H458">
        <f>MAX(Table1[[#This Row],[h]],Table1[[#This Row],[h8]],Table1[[#This Row],[h17]],Table1[[#This Row],[h26]])</f>
        <v>91.5</v>
      </c>
      <c r="I458">
        <f>MAX(Table1[[#This Row],[w]],Table1[[#This Row],[w9]],Table1[[#This Row],[w18]],Table1[[#This Row],[w27]])</f>
        <v>39.75</v>
      </c>
      <c r="J458" t="b">
        <f>AND(Table1[[#This Row],[address]]=Table1[[#This Row],[address7]],Table1[[#This Row],[address]]=Table1[[#This Row],[address16]],Table1[[#This Row],[address]]=Table1[[#This Row],[address25]])</f>
        <v>1</v>
      </c>
      <c r="M458" t="s">
        <v>57</v>
      </c>
      <c r="N458" t="s">
        <v>8</v>
      </c>
      <c r="O458" t="s">
        <v>126</v>
      </c>
      <c r="P458">
        <v>91.5</v>
      </c>
      <c r="Q458">
        <v>39.75</v>
      </c>
      <c r="W458" t="s">
        <v>58</v>
      </c>
      <c r="X458" t="s">
        <v>8</v>
      </c>
      <c r="Y458" t="s">
        <v>126</v>
      </c>
      <c r="Z458">
        <v>91.5</v>
      </c>
      <c r="AA458">
        <v>39.75</v>
      </c>
      <c r="AG458" t="s">
        <v>59</v>
      </c>
      <c r="AH458" t="s">
        <v>8</v>
      </c>
      <c r="AI458" t="s">
        <v>126</v>
      </c>
      <c r="AJ458">
        <v>91.5</v>
      </c>
      <c r="AK458">
        <v>39.75</v>
      </c>
    </row>
    <row r="459" spans="1:37" ht="15" customHeight="1">
      <c r="A459" t="str">
        <f>LEFT(Table1[[#This Row],[address]],3)&amp;(RIGHT(Table1[[#This Row],[address]],LEN(Table1[[#This Row],[address]])-3)+1)</f>
        <v>$A$7</v>
      </c>
      <c r="B459" t="s">
        <v>155</v>
      </c>
      <c r="C459" t="s">
        <v>56</v>
      </c>
      <c r="D459" t="s">
        <v>9</v>
      </c>
      <c r="E459" t="s">
        <v>130</v>
      </c>
      <c r="F459">
        <v>58.5</v>
      </c>
      <c r="G459">
        <v>39.75</v>
      </c>
      <c r="H459">
        <f>MAX(Table1[[#This Row],[h]],Table1[[#This Row],[h8]],Table1[[#This Row],[h17]],Table1[[#This Row],[h26]])</f>
        <v>58.5</v>
      </c>
      <c r="I459">
        <f>MAX(Table1[[#This Row],[w]],Table1[[#This Row],[w9]],Table1[[#This Row],[w18]],Table1[[#This Row],[w27]])</f>
        <v>39.75</v>
      </c>
      <c r="J459" t="b">
        <f>AND(Table1[[#This Row],[address]]=Table1[[#This Row],[address7]],Table1[[#This Row],[address]]=Table1[[#This Row],[address16]],Table1[[#This Row],[address]]=Table1[[#This Row],[address25]])</f>
        <v>1</v>
      </c>
      <c r="M459" t="s">
        <v>57</v>
      </c>
      <c r="N459" t="s">
        <v>9</v>
      </c>
      <c r="O459" t="s">
        <v>130</v>
      </c>
      <c r="P459">
        <v>58.5</v>
      </c>
      <c r="Q459">
        <v>39.75</v>
      </c>
      <c r="W459" t="s">
        <v>58</v>
      </c>
      <c r="X459" t="s">
        <v>9</v>
      </c>
      <c r="Y459" t="s">
        <v>130</v>
      </c>
      <c r="Z459">
        <v>58.5</v>
      </c>
      <c r="AA459">
        <v>39.75</v>
      </c>
      <c r="AG459" t="s">
        <v>59</v>
      </c>
      <c r="AH459" t="s">
        <v>9</v>
      </c>
      <c r="AI459" t="s">
        <v>130</v>
      </c>
      <c r="AJ459">
        <v>58.5</v>
      </c>
      <c r="AK459">
        <v>39.75</v>
      </c>
    </row>
    <row r="460" spans="1:37" ht="15" customHeight="1">
      <c r="A460" t="str">
        <f>LEFT(Table1[[#This Row],[address]],3)&amp;(RIGHT(Table1[[#This Row],[address]],LEN(Table1[[#This Row],[address]])-3)+1)</f>
        <v>$A$8</v>
      </c>
      <c r="B460" t="s">
        <v>155</v>
      </c>
      <c r="C460" t="s">
        <v>56</v>
      </c>
      <c r="D460" t="s">
        <v>10</v>
      </c>
      <c r="E460" t="s">
        <v>134</v>
      </c>
      <c r="F460">
        <v>60.75</v>
      </c>
      <c r="G460">
        <v>39.75</v>
      </c>
      <c r="H460">
        <f>MAX(Table1[[#This Row],[h]],Table1[[#This Row],[h8]],Table1[[#This Row],[h17]],Table1[[#This Row],[h26]])</f>
        <v>60.75</v>
      </c>
      <c r="I460">
        <f>MAX(Table1[[#This Row],[w]],Table1[[#This Row],[w9]],Table1[[#This Row],[w18]],Table1[[#This Row],[w27]])</f>
        <v>39.75</v>
      </c>
      <c r="J460" t="b">
        <f>AND(Table1[[#This Row],[address]]=Table1[[#This Row],[address7]],Table1[[#This Row],[address]]=Table1[[#This Row],[address16]],Table1[[#This Row],[address]]=Table1[[#This Row],[address25]])</f>
        <v>1</v>
      </c>
      <c r="M460" t="s">
        <v>57</v>
      </c>
      <c r="N460" t="s">
        <v>10</v>
      </c>
      <c r="O460" t="s">
        <v>134</v>
      </c>
      <c r="P460">
        <v>60.75</v>
      </c>
      <c r="Q460">
        <v>39.75</v>
      </c>
      <c r="W460" t="s">
        <v>58</v>
      </c>
      <c r="X460" t="s">
        <v>10</v>
      </c>
      <c r="Y460" t="s">
        <v>134</v>
      </c>
      <c r="Z460">
        <v>60.75</v>
      </c>
      <c r="AA460">
        <v>39.75</v>
      </c>
      <c r="AG460" t="s">
        <v>59</v>
      </c>
      <c r="AH460" t="s">
        <v>10</v>
      </c>
      <c r="AI460" t="s">
        <v>134</v>
      </c>
      <c r="AJ460">
        <v>60.75</v>
      </c>
      <c r="AK460">
        <v>39.75</v>
      </c>
    </row>
    <row r="461" spans="1:37" ht="15" customHeight="1">
      <c r="A461" t="str">
        <f>LEFT(Table1[[#This Row],[address]],3)&amp;(RIGHT(Table1[[#This Row],[address]],LEN(Table1[[#This Row],[address]])-3)+1)</f>
        <v>$A$9</v>
      </c>
      <c r="B461" t="s">
        <v>155</v>
      </c>
      <c r="C461" t="s">
        <v>56</v>
      </c>
      <c r="D461" t="s">
        <v>11</v>
      </c>
      <c r="E461" t="s">
        <v>135</v>
      </c>
      <c r="F461">
        <v>81</v>
      </c>
      <c r="G461">
        <v>39.75</v>
      </c>
      <c r="H461">
        <f>MAX(Table1[[#This Row],[h]],Table1[[#This Row],[h8]],Table1[[#This Row],[h17]],Table1[[#This Row],[h26]])</f>
        <v>81</v>
      </c>
      <c r="I461">
        <f>MAX(Table1[[#This Row],[w]],Table1[[#This Row],[w9]],Table1[[#This Row],[w18]],Table1[[#This Row],[w27]])</f>
        <v>39.75</v>
      </c>
      <c r="J461" t="b">
        <f>AND(Table1[[#This Row],[address]]=Table1[[#This Row],[address7]],Table1[[#This Row],[address]]=Table1[[#This Row],[address16]],Table1[[#This Row],[address]]=Table1[[#This Row],[address25]])</f>
        <v>1</v>
      </c>
      <c r="M461" t="s">
        <v>57</v>
      </c>
      <c r="N461" t="s">
        <v>11</v>
      </c>
      <c r="O461" t="s">
        <v>135</v>
      </c>
      <c r="P461">
        <v>81</v>
      </c>
      <c r="Q461">
        <v>39.75</v>
      </c>
      <c r="W461" t="s">
        <v>58</v>
      </c>
      <c r="X461" t="s">
        <v>11</v>
      </c>
      <c r="Y461" t="s">
        <v>135</v>
      </c>
      <c r="Z461">
        <v>81</v>
      </c>
      <c r="AA461">
        <v>39.75</v>
      </c>
      <c r="AG461" t="s">
        <v>59</v>
      </c>
      <c r="AH461" t="s">
        <v>11</v>
      </c>
      <c r="AI461" t="s">
        <v>135</v>
      </c>
      <c r="AJ461">
        <v>81</v>
      </c>
      <c r="AK461">
        <v>39.75</v>
      </c>
    </row>
    <row r="462" spans="1:37" ht="15" customHeight="1">
      <c r="A462" t="str">
        <f>LEFT(Table1[[#This Row],[address]],3)&amp;(RIGHT(Table1[[#This Row],[address]],LEN(Table1[[#This Row],[address]])-3)+1)</f>
        <v>$A$10</v>
      </c>
      <c r="B462">
        <f>IF(Table1[[#This Row],[E]]&lt;&gt;"",1,"x")</f>
        <v>1</v>
      </c>
      <c r="C462" t="s">
        <v>56</v>
      </c>
      <c r="D462" t="s">
        <v>359</v>
      </c>
      <c r="E462" t="s">
        <v>136</v>
      </c>
      <c r="F462">
        <v>36</v>
      </c>
      <c r="G462">
        <v>39.75</v>
      </c>
      <c r="H462">
        <f>MAX(Table1[[#This Row],[h]],Table1[[#This Row],[h8]],Table1[[#This Row],[h17]],Table1[[#This Row],[h26]])</f>
        <v>36</v>
      </c>
      <c r="I462">
        <f>MAX(Table1[[#This Row],[w]],Table1[[#This Row],[w9]],Table1[[#This Row],[w18]],Table1[[#This Row],[w27]])</f>
        <v>39.75</v>
      </c>
      <c r="J462" t="b">
        <f>AND(Table1[[#This Row],[address]]=Table1[[#This Row],[address7]],Table1[[#This Row],[address]]=Table1[[#This Row],[address16]],Table1[[#This Row],[address]]=Table1[[#This Row],[address25]])</f>
        <v>1</v>
      </c>
      <c r="M462" t="s">
        <v>57</v>
      </c>
      <c r="N462" t="s">
        <v>360</v>
      </c>
      <c r="O462" t="s">
        <v>136</v>
      </c>
      <c r="P462">
        <v>36</v>
      </c>
      <c r="Q462">
        <v>39.75</v>
      </c>
      <c r="W462" t="s">
        <v>58</v>
      </c>
      <c r="X462" t="s">
        <v>359</v>
      </c>
      <c r="Y462" t="s">
        <v>136</v>
      </c>
      <c r="Z462">
        <v>36</v>
      </c>
      <c r="AA462">
        <v>39.75</v>
      </c>
      <c r="AG462" t="s">
        <v>59</v>
      </c>
      <c r="AH462" t="s">
        <v>361</v>
      </c>
      <c r="AI462" t="s">
        <v>136</v>
      </c>
      <c r="AJ462">
        <v>36</v>
      </c>
      <c r="AK462">
        <v>39.75</v>
      </c>
    </row>
    <row r="463" spans="1:37" ht="15" customHeight="1">
      <c r="A463" t="str">
        <f>LEFT(Table1[[#This Row],[address]],3)&amp;(RIGHT(Table1[[#This Row],[address]],LEN(Table1[[#This Row],[address]])-3)+1)</f>
        <v>$A$11</v>
      </c>
      <c r="B463" t="str">
        <f>IF(Table1[[#This Row],[E]]&lt;&gt;"",1,"x")</f>
        <v>x</v>
      </c>
      <c r="C463" t="s">
        <v>56</v>
      </c>
      <c r="E463" t="s">
        <v>137</v>
      </c>
      <c r="F463">
        <v>117</v>
      </c>
      <c r="G463">
        <v>39.75</v>
      </c>
      <c r="H463">
        <f>MAX(Table1[[#This Row],[h]],Table1[[#This Row],[h8]],Table1[[#This Row],[h17]],Table1[[#This Row],[h26]])</f>
        <v>117</v>
      </c>
      <c r="I463">
        <f>MAX(Table1[[#This Row],[w]],Table1[[#This Row],[w9]],Table1[[#This Row],[w18]],Table1[[#This Row],[w27]])</f>
        <v>39.75</v>
      </c>
      <c r="J463" t="b">
        <f>AND(Table1[[#This Row],[address]]=Table1[[#This Row],[address7]],Table1[[#This Row],[address]]=Table1[[#This Row],[address16]],Table1[[#This Row],[address]]=Table1[[#This Row],[address25]])</f>
        <v>1</v>
      </c>
      <c r="M463" t="s">
        <v>57</v>
      </c>
      <c r="O463" t="s">
        <v>137</v>
      </c>
      <c r="P463">
        <v>111</v>
      </c>
      <c r="Q463">
        <v>39.75</v>
      </c>
      <c r="W463" t="s">
        <v>58</v>
      </c>
      <c r="X463" s="4"/>
      <c r="Y463" t="s">
        <v>137</v>
      </c>
      <c r="Z463">
        <v>117</v>
      </c>
      <c r="AA463">
        <v>39.75</v>
      </c>
      <c r="AG463" t="s">
        <v>59</v>
      </c>
      <c r="AH463" s="4"/>
      <c r="AI463" t="s">
        <v>137</v>
      </c>
      <c r="AJ463">
        <v>117</v>
      </c>
      <c r="AK463">
        <v>39.75</v>
      </c>
    </row>
    <row r="464" spans="1:37" ht="15" customHeight="1">
      <c r="A464" t="str">
        <f>LEFT(Table1[[#This Row],[address]],3)&amp;(RIGHT(Table1[[#This Row],[address]],LEN(Table1[[#This Row],[address]])-3)+1)</f>
        <v>$A$12</v>
      </c>
      <c r="B464">
        <f>IF(Table1[[#This Row],[E]]&lt;&gt;"",1,"x")</f>
        <v>1</v>
      </c>
      <c r="C464" t="s">
        <v>56</v>
      </c>
      <c r="D464" t="s">
        <v>499</v>
      </c>
      <c r="E464" t="s">
        <v>138</v>
      </c>
      <c r="F464">
        <v>37.5</v>
      </c>
      <c r="G464">
        <v>39.75</v>
      </c>
      <c r="H464">
        <f>MAX(Table1[[#This Row],[h]],Table1[[#This Row],[h8]],Table1[[#This Row],[h17]],Table1[[#This Row],[h26]])</f>
        <v>51.75</v>
      </c>
      <c r="I464">
        <f>MAX(Table1[[#This Row],[w]],Table1[[#This Row],[w9]],Table1[[#This Row],[w18]],Table1[[#This Row],[w27]])</f>
        <v>39.75</v>
      </c>
      <c r="J464" t="b">
        <f>AND(Table1[[#This Row],[address]]=Table1[[#This Row],[address7]],Table1[[#This Row],[address]]=Table1[[#This Row],[address16]],Table1[[#This Row],[address]]=Table1[[#This Row],[address25]])</f>
        <v>1</v>
      </c>
      <c r="M464" t="s">
        <v>57</v>
      </c>
      <c r="N464" t="s">
        <v>500</v>
      </c>
      <c r="O464" t="s">
        <v>138</v>
      </c>
      <c r="P464">
        <v>51.75</v>
      </c>
      <c r="Q464">
        <v>39.75</v>
      </c>
      <c r="W464" t="s">
        <v>58</v>
      </c>
      <c r="X464" t="s">
        <v>501</v>
      </c>
      <c r="Y464" t="s">
        <v>138</v>
      </c>
      <c r="Z464">
        <v>37.5</v>
      </c>
      <c r="AA464">
        <v>39.75</v>
      </c>
      <c r="AG464" t="s">
        <v>59</v>
      </c>
      <c r="AH464" t="s">
        <v>502</v>
      </c>
      <c r="AI464" t="s">
        <v>138</v>
      </c>
      <c r="AJ464">
        <v>37.5</v>
      </c>
      <c r="AK464">
        <v>39.75</v>
      </c>
    </row>
    <row r="465" spans="1:37" ht="15" customHeight="1">
      <c r="A465" t="str">
        <f>LEFT(Table1[[#This Row],[address]],3)&amp;(RIGHT(Table1[[#This Row],[address]],LEN(Table1[[#This Row],[address]])-3)+1)</f>
        <v>$A$13</v>
      </c>
      <c r="B465" t="s">
        <v>155</v>
      </c>
      <c r="C465" t="s">
        <v>56</v>
      </c>
      <c r="D465" t="s">
        <v>8</v>
      </c>
      <c r="E465" t="s">
        <v>139</v>
      </c>
      <c r="F465">
        <v>51.75</v>
      </c>
      <c r="G465">
        <v>39.75</v>
      </c>
      <c r="H465">
        <f>MAX(Table1[[#This Row],[h]],Table1[[#This Row],[h8]],Table1[[#This Row],[h17]],Table1[[#This Row],[h26]])</f>
        <v>52.5</v>
      </c>
      <c r="I465">
        <f>MAX(Table1[[#This Row],[w]],Table1[[#This Row],[w9]],Table1[[#This Row],[w18]],Table1[[#This Row],[w27]])</f>
        <v>39.75</v>
      </c>
      <c r="J465" t="b">
        <f>AND(Table1[[#This Row],[address]]=Table1[[#This Row],[address7]],Table1[[#This Row],[address]]=Table1[[#This Row],[address16]],Table1[[#This Row],[address]]=Table1[[#This Row],[address25]])</f>
        <v>1</v>
      </c>
      <c r="M465" t="s">
        <v>57</v>
      </c>
      <c r="N465" t="s">
        <v>8</v>
      </c>
      <c r="O465" t="s">
        <v>139</v>
      </c>
      <c r="P465">
        <v>52.5</v>
      </c>
      <c r="Q465">
        <v>39.75</v>
      </c>
      <c r="W465" t="s">
        <v>58</v>
      </c>
      <c r="X465" t="s">
        <v>8</v>
      </c>
      <c r="Y465" t="s">
        <v>139</v>
      </c>
      <c r="Z465">
        <v>51.75</v>
      </c>
      <c r="AA465">
        <v>39.75</v>
      </c>
      <c r="AG465" t="s">
        <v>59</v>
      </c>
      <c r="AH465" t="s">
        <v>8</v>
      </c>
      <c r="AI465" t="s">
        <v>139</v>
      </c>
      <c r="AJ465">
        <v>51.75</v>
      </c>
      <c r="AK465">
        <v>39.75</v>
      </c>
    </row>
    <row r="466" spans="1:37" ht="15" customHeight="1">
      <c r="A466" t="str">
        <f>LEFT(Table1[[#This Row],[address]],3)&amp;(RIGHT(Table1[[#This Row],[address]],LEN(Table1[[#This Row],[address]])-3)+1)</f>
        <v>$A$14</v>
      </c>
      <c r="B466" t="s">
        <v>155</v>
      </c>
      <c r="C466" t="s">
        <v>56</v>
      </c>
      <c r="D466" s="4" t="s">
        <v>9</v>
      </c>
      <c r="E466" t="s">
        <v>140</v>
      </c>
      <c r="F466">
        <v>60</v>
      </c>
      <c r="G466">
        <v>39.75</v>
      </c>
      <c r="H466">
        <f>MAX(Table1[[#This Row],[h]],Table1[[#This Row],[h8]],Table1[[#This Row],[h17]],Table1[[#This Row],[h26]])</f>
        <v>63</v>
      </c>
      <c r="I466">
        <f>MAX(Table1[[#This Row],[w]],Table1[[#This Row],[w9]],Table1[[#This Row],[w18]],Table1[[#This Row],[w27]])</f>
        <v>39.75</v>
      </c>
      <c r="J466" t="b">
        <f>AND(Table1[[#This Row],[address]]=Table1[[#This Row],[address7]],Table1[[#This Row],[address]]=Table1[[#This Row],[address16]],Table1[[#This Row],[address]]=Table1[[#This Row],[address25]])</f>
        <v>1</v>
      </c>
      <c r="M466" t="s">
        <v>57</v>
      </c>
      <c r="N466" s="4" t="s">
        <v>9</v>
      </c>
      <c r="O466" t="s">
        <v>140</v>
      </c>
      <c r="P466">
        <v>63</v>
      </c>
      <c r="Q466">
        <v>39.75</v>
      </c>
      <c r="W466" t="s">
        <v>58</v>
      </c>
      <c r="X466" s="4" t="s">
        <v>9</v>
      </c>
      <c r="Y466" t="s">
        <v>140</v>
      </c>
      <c r="Z466">
        <v>60</v>
      </c>
      <c r="AA466">
        <v>39.75</v>
      </c>
      <c r="AG466" t="s">
        <v>59</v>
      </c>
      <c r="AH466" s="4" t="s">
        <v>9</v>
      </c>
      <c r="AI466" t="s">
        <v>140</v>
      </c>
      <c r="AJ466">
        <v>60</v>
      </c>
      <c r="AK466">
        <v>39.75</v>
      </c>
    </row>
    <row r="467" spans="1:37" ht="15" customHeight="1">
      <c r="A467" t="str">
        <f>LEFT(Table1[[#This Row],[address]],3)&amp;(RIGHT(Table1[[#This Row],[address]],LEN(Table1[[#This Row],[address]])-3)+1)</f>
        <v>$A$15</v>
      </c>
      <c r="B467" t="s">
        <v>155</v>
      </c>
      <c r="C467" t="s">
        <v>56</v>
      </c>
      <c r="D467" t="s">
        <v>10</v>
      </c>
      <c r="E467" t="s">
        <v>142</v>
      </c>
      <c r="F467">
        <v>60</v>
      </c>
      <c r="G467">
        <v>39.75</v>
      </c>
      <c r="H467">
        <f>MAX(Table1[[#This Row],[h]],Table1[[#This Row],[h8]],Table1[[#This Row],[h17]],Table1[[#This Row],[h26]])</f>
        <v>60</v>
      </c>
      <c r="I467">
        <f>MAX(Table1[[#This Row],[w]],Table1[[#This Row],[w9]],Table1[[#This Row],[w18]],Table1[[#This Row],[w27]])</f>
        <v>39.75</v>
      </c>
      <c r="J467" t="b">
        <f>AND(Table1[[#This Row],[address]]=Table1[[#This Row],[address7]],Table1[[#This Row],[address]]=Table1[[#This Row],[address16]],Table1[[#This Row],[address]]=Table1[[#This Row],[address25]])</f>
        <v>1</v>
      </c>
      <c r="M467" t="s">
        <v>57</v>
      </c>
      <c r="N467" t="s">
        <v>10</v>
      </c>
      <c r="O467" t="s">
        <v>142</v>
      </c>
      <c r="P467">
        <v>60</v>
      </c>
      <c r="Q467">
        <v>39.75</v>
      </c>
      <c r="W467" t="s">
        <v>58</v>
      </c>
      <c r="X467" t="s">
        <v>10</v>
      </c>
      <c r="Y467" t="s">
        <v>142</v>
      </c>
      <c r="Z467">
        <v>60</v>
      </c>
      <c r="AA467">
        <v>39.75</v>
      </c>
      <c r="AG467" t="s">
        <v>59</v>
      </c>
      <c r="AH467" t="s">
        <v>10</v>
      </c>
      <c r="AI467" t="s">
        <v>142</v>
      </c>
      <c r="AJ467">
        <v>60</v>
      </c>
      <c r="AK467">
        <v>39.75</v>
      </c>
    </row>
    <row r="468" spans="1:37" ht="15" customHeight="1">
      <c r="A468" t="str">
        <f>LEFT(Table1[[#This Row],[address]],3)&amp;(RIGHT(Table1[[#This Row],[address]],LEN(Table1[[#This Row],[address]])-3)+1)</f>
        <v>$A$16</v>
      </c>
      <c r="B468" t="s">
        <v>155</v>
      </c>
      <c r="C468" t="s">
        <v>56</v>
      </c>
      <c r="D468" t="s">
        <v>11</v>
      </c>
      <c r="E468" t="s">
        <v>147</v>
      </c>
      <c r="F468">
        <v>60.75</v>
      </c>
      <c r="G468">
        <v>39.75</v>
      </c>
      <c r="H468">
        <f>MAX(Table1[[#This Row],[h]],Table1[[#This Row],[h8]],Table1[[#This Row],[h17]],Table1[[#This Row],[h26]])</f>
        <v>60.75</v>
      </c>
      <c r="I468">
        <f>MAX(Table1[[#This Row],[w]],Table1[[#This Row],[w9]],Table1[[#This Row],[w18]],Table1[[#This Row],[w27]])</f>
        <v>39.75</v>
      </c>
      <c r="J468" t="b">
        <f>AND(Table1[[#This Row],[address]]=Table1[[#This Row],[address7]],Table1[[#This Row],[address]]=Table1[[#This Row],[address16]],Table1[[#This Row],[address]]=Table1[[#This Row],[address25]])</f>
        <v>1</v>
      </c>
      <c r="M468" t="s">
        <v>57</v>
      </c>
      <c r="N468" t="s">
        <v>11</v>
      </c>
      <c r="O468" t="s">
        <v>147</v>
      </c>
      <c r="P468">
        <v>60.75</v>
      </c>
      <c r="Q468">
        <v>39.75</v>
      </c>
      <c r="W468" t="s">
        <v>58</v>
      </c>
      <c r="X468" t="s">
        <v>11</v>
      </c>
      <c r="Y468" t="s">
        <v>147</v>
      </c>
      <c r="Z468">
        <v>60.75</v>
      </c>
      <c r="AA468">
        <v>39.75</v>
      </c>
      <c r="AG468" t="s">
        <v>59</v>
      </c>
      <c r="AH468" t="s">
        <v>11</v>
      </c>
      <c r="AI468" t="s">
        <v>147</v>
      </c>
      <c r="AJ468">
        <v>60.75</v>
      </c>
      <c r="AK468">
        <v>39.75</v>
      </c>
    </row>
    <row r="469" spans="1:37" ht="15" customHeight="1">
      <c r="A469" t="str">
        <f>LEFT(Table1[[#This Row],[address]],3)&amp;(RIGHT(Table1[[#This Row],[address]],LEN(Table1[[#This Row],[address]])-3)+1)</f>
        <v>$A$17</v>
      </c>
      <c r="B469">
        <f>IF(Table1[[#This Row],[E]]&lt;&gt;"",1,"x")</f>
        <v>1</v>
      </c>
      <c r="C469" t="s">
        <v>56</v>
      </c>
      <c r="D469" t="s">
        <v>359</v>
      </c>
      <c r="E469" t="s">
        <v>151</v>
      </c>
      <c r="F469">
        <v>39</v>
      </c>
      <c r="G469">
        <v>39.75</v>
      </c>
      <c r="H469">
        <f>MAX(Table1[[#This Row],[h]],Table1[[#This Row],[h8]],Table1[[#This Row],[h17]],Table1[[#This Row],[h26]])</f>
        <v>39</v>
      </c>
      <c r="I469">
        <f>MAX(Table1[[#This Row],[w]],Table1[[#This Row],[w9]],Table1[[#This Row],[w18]],Table1[[#This Row],[w27]])</f>
        <v>39.75</v>
      </c>
      <c r="J469" t="b">
        <f>AND(Table1[[#This Row],[address]]=Table1[[#This Row],[address7]],Table1[[#This Row],[address]]=Table1[[#This Row],[address16]],Table1[[#This Row],[address]]=Table1[[#This Row],[address25]])</f>
        <v>1</v>
      </c>
      <c r="M469" t="s">
        <v>57</v>
      </c>
      <c r="N469" t="s">
        <v>360</v>
      </c>
      <c r="O469" t="s">
        <v>151</v>
      </c>
      <c r="P469">
        <v>39</v>
      </c>
      <c r="Q469">
        <v>39.75</v>
      </c>
      <c r="W469" t="s">
        <v>58</v>
      </c>
      <c r="X469" t="s">
        <v>359</v>
      </c>
      <c r="Y469" t="s">
        <v>151</v>
      </c>
      <c r="Z469">
        <v>39</v>
      </c>
      <c r="AA469">
        <v>39.75</v>
      </c>
      <c r="AG469" t="s">
        <v>59</v>
      </c>
      <c r="AH469" t="s">
        <v>361</v>
      </c>
      <c r="AI469" t="s">
        <v>151</v>
      </c>
      <c r="AJ469">
        <v>39</v>
      </c>
      <c r="AK469">
        <v>39.75</v>
      </c>
    </row>
    <row r="470" spans="1:37" ht="15" customHeight="1">
      <c r="A470" t="str">
        <f>LEFT(Table1[[#This Row],[address]],3)&amp;(RIGHT(Table1[[#This Row],[address]],LEN(Table1[[#This Row],[address]])-3)+1)</f>
        <v>$A$18</v>
      </c>
      <c r="B470" t="str">
        <f>IF(Table1[[#This Row],[E]]&lt;&gt;"",1,"x")</f>
        <v>x</v>
      </c>
      <c r="C470" t="s">
        <v>56</v>
      </c>
      <c r="E470" t="s">
        <v>153</v>
      </c>
      <c r="F470">
        <v>88.5</v>
      </c>
      <c r="G470">
        <v>39.75</v>
      </c>
      <c r="H470">
        <f>MAX(Table1[[#This Row],[h]],Table1[[#This Row],[h8]],Table1[[#This Row],[h17]],Table1[[#This Row],[h26]])</f>
        <v>88.5</v>
      </c>
      <c r="I470">
        <f>MAX(Table1[[#This Row],[w]],Table1[[#This Row],[w9]],Table1[[#This Row],[w18]],Table1[[#This Row],[w27]])</f>
        <v>39.75</v>
      </c>
      <c r="J470" t="b">
        <f>AND(Table1[[#This Row],[address]]=Table1[[#This Row],[address7]],Table1[[#This Row],[address]]=Table1[[#This Row],[address16]],Table1[[#This Row],[address]]=Table1[[#This Row],[address25]])</f>
        <v>1</v>
      </c>
      <c r="M470" t="s">
        <v>57</v>
      </c>
      <c r="O470" t="s">
        <v>153</v>
      </c>
      <c r="P470">
        <v>88.5</v>
      </c>
      <c r="Q470">
        <v>39.75</v>
      </c>
      <c r="W470" t="s">
        <v>58</v>
      </c>
      <c r="Y470" t="s">
        <v>153</v>
      </c>
      <c r="Z470">
        <v>88.5</v>
      </c>
      <c r="AA470">
        <v>39.75</v>
      </c>
      <c r="AG470" t="s">
        <v>59</v>
      </c>
      <c r="AI470" t="s">
        <v>153</v>
      </c>
      <c r="AJ470">
        <v>88.5</v>
      </c>
      <c r="AK470">
        <v>39.75</v>
      </c>
    </row>
    <row r="471" spans="1:37" ht="15" customHeight="1">
      <c r="A471" t="str">
        <f>LEFT(Table1[[#This Row],[address]],3)&amp;(RIGHT(Table1[[#This Row],[address]],LEN(Table1[[#This Row],[address]])-3)+1)</f>
        <v>$A$19</v>
      </c>
      <c r="B471">
        <f>IF(Table1[[#This Row],[E]]&lt;&gt;"",1,"x")</f>
        <v>1</v>
      </c>
      <c r="C471" t="s">
        <v>56</v>
      </c>
      <c r="D471" s="4" t="s">
        <v>503</v>
      </c>
      <c r="E471" t="s">
        <v>156</v>
      </c>
      <c r="F471">
        <v>54.75</v>
      </c>
      <c r="G471">
        <v>39.75</v>
      </c>
      <c r="H471">
        <f>MAX(Table1[[#This Row],[h]],Table1[[#This Row],[h8]],Table1[[#This Row],[h17]],Table1[[#This Row],[h26]])</f>
        <v>54.75</v>
      </c>
      <c r="I471">
        <f>MAX(Table1[[#This Row],[w]],Table1[[#This Row],[w9]],Table1[[#This Row],[w18]],Table1[[#This Row],[w27]])</f>
        <v>39.75</v>
      </c>
      <c r="J471" t="b">
        <f>AND(Table1[[#This Row],[address]]=Table1[[#This Row],[address7]],Table1[[#This Row],[address]]=Table1[[#This Row],[address16]],Table1[[#This Row],[address]]=Table1[[#This Row],[address25]])</f>
        <v>1</v>
      </c>
      <c r="M471" t="s">
        <v>57</v>
      </c>
      <c r="N471" s="4" t="s">
        <v>504</v>
      </c>
      <c r="O471" t="s">
        <v>156</v>
      </c>
      <c r="P471">
        <v>54.75</v>
      </c>
      <c r="Q471">
        <v>39.75</v>
      </c>
      <c r="W471" t="s">
        <v>58</v>
      </c>
      <c r="X471" s="4" t="s">
        <v>505</v>
      </c>
      <c r="Y471" t="s">
        <v>156</v>
      </c>
      <c r="Z471">
        <v>54.75</v>
      </c>
      <c r="AA471">
        <v>39.75</v>
      </c>
      <c r="AG471" t="s">
        <v>59</v>
      </c>
      <c r="AH471" s="4" t="s">
        <v>506</v>
      </c>
      <c r="AI471" t="s">
        <v>156</v>
      </c>
      <c r="AJ471">
        <v>54.75</v>
      </c>
      <c r="AK471">
        <v>39.75</v>
      </c>
    </row>
    <row r="472" spans="1:37" ht="15" customHeight="1">
      <c r="A472" t="str">
        <f>LEFT(Table1[[#This Row],[address]],3)&amp;(RIGHT(Table1[[#This Row],[address]],LEN(Table1[[#This Row],[address]])-3)+1)</f>
        <v>$A$20</v>
      </c>
      <c r="B472" t="s">
        <v>155</v>
      </c>
      <c r="C472" t="s">
        <v>56</v>
      </c>
      <c r="D472" t="s">
        <v>8</v>
      </c>
      <c r="E472" t="s">
        <v>157</v>
      </c>
      <c r="F472">
        <v>60</v>
      </c>
      <c r="G472">
        <v>39.75</v>
      </c>
      <c r="H472">
        <f>MAX(Table1[[#This Row],[h]],Table1[[#This Row],[h8]],Table1[[#This Row],[h17]],Table1[[#This Row],[h26]])</f>
        <v>60</v>
      </c>
      <c r="I472">
        <f>MAX(Table1[[#This Row],[w]],Table1[[#This Row],[w9]],Table1[[#This Row],[w18]],Table1[[#This Row],[w27]])</f>
        <v>39.75</v>
      </c>
      <c r="J472" t="b">
        <f>AND(Table1[[#This Row],[address]]=Table1[[#This Row],[address7]],Table1[[#This Row],[address]]=Table1[[#This Row],[address16]],Table1[[#This Row],[address]]=Table1[[#This Row],[address25]])</f>
        <v>1</v>
      </c>
      <c r="M472" t="s">
        <v>57</v>
      </c>
      <c r="N472" t="s">
        <v>8</v>
      </c>
      <c r="O472" t="s">
        <v>157</v>
      </c>
      <c r="P472">
        <v>60</v>
      </c>
      <c r="Q472">
        <v>39.75</v>
      </c>
      <c r="W472" t="s">
        <v>58</v>
      </c>
      <c r="X472" t="s">
        <v>8</v>
      </c>
      <c r="Y472" t="s">
        <v>157</v>
      </c>
      <c r="Z472">
        <v>60</v>
      </c>
      <c r="AA472">
        <v>39.75</v>
      </c>
      <c r="AG472" t="s">
        <v>59</v>
      </c>
      <c r="AH472" t="s">
        <v>8</v>
      </c>
      <c r="AI472" t="s">
        <v>157</v>
      </c>
      <c r="AJ472">
        <v>60</v>
      </c>
      <c r="AK472">
        <v>39.75</v>
      </c>
    </row>
    <row r="473" spans="1:37" ht="15" customHeight="1">
      <c r="A473" t="str">
        <f>LEFT(Table1[[#This Row],[address]],3)&amp;(RIGHT(Table1[[#This Row],[address]],LEN(Table1[[#This Row],[address]])-3)+1)</f>
        <v>$A$21</v>
      </c>
      <c r="B473" t="s">
        <v>155</v>
      </c>
      <c r="C473" t="s">
        <v>56</v>
      </c>
      <c r="D473" t="s">
        <v>9</v>
      </c>
      <c r="E473" t="s">
        <v>158</v>
      </c>
      <c r="F473">
        <v>82.5</v>
      </c>
      <c r="G473">
        <v>39.75</v>
      </c>
      <c r="H473">
        <f>MAX(Table1[[#This Row],[h]],Table1[[#This Row],[h8]],Table1[[#This Row],[h17]],Table1[[#This Row],[h26]])</f>
        <v>82.5</v>
      </c>
      <c r="I473">
        <f>MAX(Table1[[#This Row],[w]],Table1[[#This Row],[w9]],Table1[[#This Row],[w18]],Table1[[#This Row],[w27]])</f>
        <v>39.75</v>
      </c>
      <c r="J473" t="b">
        <f>AND(Table1[[#This Row],[address]]=Table1[[#This Row],[address7]],Table1[[#This Row],[address]]=Table1[[#This Row],[address16]],Table1[[#This Row],[address]]=Table1[[#This Row],[address25]])</f>
        <v>1</v>
      </c>
      <c r="M473" t="s">
        <v>57</v>
      </c>
      <c r="N473" t="s">
        <v>9</v>
      </c>
      <c r="O473" t="s">
        <v>158</v>
      </c>
      <c r="P473">
        <v>82.5</v>
      </c>
      <c r="Q473">
        <v>39.75</v>
      </c>
      <c r="W473" t="s">
        <v>58</v>
      </c>
      <c r="X473" t="s">
        <v>9</v>
      </c>
      <c r="Y473" t="s">
        <v>158</v>
      </c>
      <c r="Z473">
        <v>82.5</v>
      </c>
      <c r="AA473">
        <v>39.75</v>
      </c>
      <c r="AG473" t="s">
        <v>59</v>
      </c>
      <c r="AH473" t="s">
        <v>9</v>
      </c>
      <c r="AI473" t="s">
        <v>158</v>
      </c>
      <c r="AJ473">
        <v>82.5</v>
      </c>
      <c r="AK473">
        <v>39.75</v>
      </c>
    </row>
    <row r="474" spans="1:37" ht="15" customHeight="1">
      <c r="A474" t="str">
        <f>LEFT(Table1[[#This Row],[address]],3)&amp;(RIGHT(Table1[[#This Row],[address]],LEN(Table1[[#This Row],[address]])-3)+1)</f>
        <v>$A$22</v>
      </c>
      <c r="B474" t="s">
        <v>155</v>
      </c>
      <c r="C474" t="s">
        <v>56</v>
      </c>
      <c r="D474" t="s">
        <v>10</v>
      </c>
      <c r="E474" t="s">
        <v>159</v>
      </c>
      <c r="F474">
        <v>60</v>
      </c>
      <c r="G474">
        <v>39.75</v>
      </c>
      <c r="H474">
        <f>MAX(Table1[[#This Row],[h]],Table1[[#This Row],[h8]],Table1[[#This Row],[h17]],Table1[[#This Row],[h26]])</f>
        <v>72</v>
      </c>
      <c r="I474">
        <f>MAX(Table1[[#This Row],[w]],Table1[[#This Row],[w9]],Table1[[#This Row],[w18]],Table1[[#This Row],[w27]])</f>
        <v>39.75</v>
      </c>
      <c r="J474" t="b">
        <f>AND(Table1[[#This Row],[address]]=Table1[[#This Row],[address7]],Table1[[#This Row],[address]]=Table1[[#This Row],[address16]],Table1[[#This Row],[address]]=Table1[[#This Row],[address25]])</f>
        <v>1</v>
      </c>
      <c r="M474" t="s">
        <v>57</v>
      </c>
      <c r="N474" t="s">
        <v>10</v>
      </c>
      <c r="O474" t="s">
        <v>159</v>
      </c>
      <c r="P474">
        <v>72</v>
      </c>
      <c r="Q474">
        <v>39.75</v>
      </c>
      <c r="W474" t="s">
        <v>58</v>
      </c>
      <c r="X474" t="s">
        <v>10</v>
      </c>
      <c r="Y474" t="s">
        <v>159</v>
      </c>
      <c r="Z474">
        <v>60</v>
      </c>
      <c r="AA474">
        <v>39.75</v>
      </c>
      <c r="AG474" t="s">
        <v>59</v>
      </c>
      <c r="AH474" t="s">
        <v>10</v>
      </c>
      <c r="AI474" t="s">
        <v>159</v>
      </c>
      <c r="AJ474">
        <v>60</v>
      </c>
      <c r="AK474">
        <v>39.75</v>
      </c>
    </row>
    <row r="475" spans="1:37" ht="15" customHeight="1">
      <c r="A475" t="str">
        <f>LEFT(Table1[[#This Row],[address]],3)&amp;(RIGHT(Table1[[#This Row],[address]],LEN(Table1[[#This Row],[address]])-3)+1)</f>
        <v>$A$23</v>
      </c>
      <c r="B475" t="s">
        <v>155</v>
      </c>
      <c r="C475" t="s">
        <v>56</v>
      </c>
      <c r="D475" t="s">
        <v>11</v>
      </c>
      <c r="E475" t="s">
        <v>160</v>
      </c>
      <c r="F475">
        <v>117</v>
      </c>
      <c r="G475">
        <v>39.75</v>
      </c>
      <c r="H475">
        <f>MAX(Table1[[#This Row],[h]],Table1[[#This Row],[h8]],Table1[[#This Row],[h17]],Table1[[#This Row],[h26]])</f>
        <v>117</v>
      </c>
      <c r="I475">
        <f>MAX(Table1[[#This Row],[w]],Table1[[#This Row],[w9]],Table1[[#This Row],[w18]],Table1[[#This Row],[w27]])</f>
        <v>39.75</v>
      </c>
      <c r="J475" t="b">
        <f>AND(Table1[[#This Row],[address]]=Table1[[#This Row],[address7]],Table1[[#This Row],[address]]=Table1[[#This Row],[address16]],Table1[[#This Row],[address]]=Table1[[#This Row],[address25]])</f>
        <v>1</v>
      </c>
      <c r="M475" t="s">
        <v>57</v>
      </c>
      <c r="N475" t="s">
        <v>11</v>
      </c>
      <c r="O475" t="s">
        <v>160</v>
      </c>
      <c r="P475">
        <v>117</v>
      </c>
      <c r="Q475">
        <v>39.75</v>
      </c>
      <c r="W475" t="s">
        <v>58</v>
      </c>
      <c r="X475" t="s">
        <v>11</v>
      </c>
      <c r="Y475" t="s">
        <v>160</v>
      </c>
      <c r="Z475">
        <v>117</v>
      </c>
      <c r="AA475">
        <v>39.75</v>
      </c>
      <c r="AG475" t="s">
        <v>59</v>
      </c>
      <c r="AH475" t="s">
        <v>11</v>
      </c>
      <c r="AI475" t="s">
        <v>160</v>
      </c>
      <c r="AJ475">
        <v>117</v>
      </c>
      <c r="AK475">
        <v>39.75</v>
      </c>
    </row>
    <row r="476" spans="1:37" ht="15" customHeight="1">
      <c r="A476" t="str">
        <f>LEFT(Table1[[#This Row],[address]],3)&amp;(RIGHT(Table1[[#This Row],[address]],LEN(Table1[[#This Row],[address]])-3)+1)</f>
        <v>$A$24</v>
      </c>
      <c r="B476">
        <f>IF(Table1[[#This Row],[E]]&lt;&gt;"",1,"x")</f>
        <v>1</v>
      </c>
      <c r="C476" t="s">
        <v>56</v>
      </c>
      <c r="D476" s="4" t="s">
        <v>359</v>
      </c>
      <c r="E476" t="s">
        <v>162</v>
      </c>
      <c r="F476">
        <v>15.75</v>
      </c>
      <c r="G476">
        <v>39.75</v>
      </c>
      <c r="H476">
        <f>MAX(Table1[[#This Row],[h]],Table1[[#This Row],[h8]],Table1[[#This Row],[h17]],Table1[[#This Row],[h26]])</f>
        <v>15.75</v>
      </c>
      <c r="I476">
        <f>MAX(Table1[[#This Row],[w]],Table1[[#This Row],[w9]],Table1[[#This Row],[w18]],Table1[[#This Row],[w27]])</f>
        <v>39.75</v>
      </c>
      <c r="J476" t="b">
        <f>AND(Table1[[#This Row],[address]]=Table1[[#This Row],[address7]],Table1[[#This Row],[address]]=Table1[[#This Row],[address16]],Table1[[#This Row],[address]]=Table1[[#This Row],[address25]])</f>
        <v>1</v>
      </c>
      <c r="M476" t="s">
        <v>57</v>
      </c>
      <c r="N476" s="4" t="s">
        <v>360</v>
      </c>
      <c r="O476" t="s">
        <v>162</v>
      </c>
      <c r="P476">
        <v>15.75</v>
      </c>
      <c r="Q476">
        <v>39.75</v>
      </c>
      <c r="W476" t="s">
        <v>58</v>
      </c>
      <c r="X476" s="4" t="s">
        <v>359</v>
      </c>
      <c r="Y476" t="s">
        <v>162</v>
      </c>
      <c r="Z476">
        <v>15.75</v>
      </c>
      <c r="AA476">
        <v>39.75</v>
      </c>
      <c r="AG476" t="s">
        <v>59</v>
      </c>
      <c r="AH476" s="4" t="s">
        <v>361</v>
      </c>
      <c r="AI476" t="s">
        <v>162</v>
      </c>
      <c r="AJ476">
        <v>15.75</v>
      </c>
      <c r="AK476">
        <v>39.75</v>
      </c>
    </row>
    <row r="477" spans="1:37" ht="15" customHeight="1">
      <c r="A477" t="str">
        <f>LEFT(Table1[[#This Row],[address]],3)&amp;(RIGHT(Table1[[#This Row],[address]],LEN(Table1[[#This Row],[address]])-3)+1)</f>
        <v>$A$25</v>
      </c>
      <c r="B477" t="str">
        <f>IF(Table1[[#This Row],[E]]&lt;&gt;"",1,"x")</f>
        <v>x</v>
      </c>
      <c r="C477" t="s">
        <v>56</v>
      </c>
      <c r="D477" s="4"/>
      <c r="E477" t="s">
        <v>166</v>
      </c>
      <c r="F477">
        <v>99.75</v>
      </c>
      <c r="G477">
        <v>39.75</v>
      </c>
      <c r="H477">
        <f>MAX(Table1[[#This Row],[h]],Table1[[#This Row],[h8]],Table1[[#This Row],[h17]],Table1[[#This Row],[h26]])</f>
        <v>99.75</v>
      </c>
      <c r="I477">
        <f>MAX(Table1[[#This Row],[w]],Table1[[#This Row],[w9]],Table1[[#This Row],[w18]],Table1[[#This Row],[w27]])</f>
        <v>39.75</v>
      </c>
      <c r="J477" t="b">
        <f>AND(Table1[[#This Row],[address]]=Table1[[#This Row],[address7]],Table1[[#This Row],[address]]=Table1[[#This Row],[address16]],Table1[[#This Row],[address]]=Table1[[#This Row],[address25]])</f>
        <v>1</v>
      </c>
      <c r="M477" t="s">
        <v>57</v>
      </c>
      <c r="O477" t="s">
        <v>166</v>
      </c>
      <c r="P477">
        <v>99.75</v>
      </c>
      <c r="Q477">
        <v>39.75</v>
      </c>
      <c r="W477" t="s">
        <v>58</v>
      </c>
      <c r="Y477" t="s">
        <v>166</v>
      </c>
      <c r="Z477">
        <v>99.75</v>
      </c>
      <c r="AA477">
        <v>39.75</v>
      </c>
      <c r="AG477" t="s">
        <v>59</v>
      </c>
      <c r="AI477" t="s">
        <v>166</v>
      </c>
      <c r="AJ477">
        <v>99.75</v>
      </c>
      <c r="AK477">
        <v>39.75</v>
      </c>
    </row>
    <row r="478" spans="1:37" ht="15" customHeight="1">
      <c r="A478" t="str">
        <f>LEFT(Table1[[#This Row],[address]],3)&amp;(RIGHT(Table1[[#This Row],[address]],LEN(Table1[[#This Row],[address]])-3)+1)</f>
        <v>$A$26</v>
      </c>
      <c r="B478" t="str">
        <f>IF(Table1[[#This Row],[E]]&lt;&gt;"",1,"x")</f>
        <v>x</v>
      </c>
      <c r="C478" t="s">
        <v>56</v>
      </c>
      <c r="E478" t="s">
        <v>168</v>
      </c>
      <c r="F478">
        <v>15</v>
      </c>
      <c r="G478">
        <v>39.75</v>
      </c>
      <c r="H478">
        <f>MAX(Table1[[#This Row],[h]],Table1[[#This Row],[h8]],Table1[[#This Row],[h17]],Table1[[#This Row],[h26]])</f>
        <v>15</v>
      </c>
      <c r="I478">
        <f>MAX(Table1[[#This Row],[w]],Table1[[#This Row],[w9]],Table1[[#This Row],[w18]],Table1[[#This Row],[w27]])</f>
        <v>39.75</v>
      </c>
      <c r="J478" t="b">
        <f>AND(Table1[[#This Row],[address]]=Table1[[#This Row],[address7]],Table1[[#This Row],[address]]=Table1[[#This Row],[address16]],Table1[[#This Row],[address]]=Table1[[#This Row],[address25]])</f>
        <v>1</v>
      </c>
      <c r="M478" t="s">
        <v>57</v>
      </c>
      <c r="O478" t="s">
        <v>168</v>
      </c>
      <c r="P478">
        <v>15</v>
      </c>
      <c r="Q478">
        <v>39.75</v>
      </c>
      <c r="W478" t="s">
        <v>58</v>
      </c>
      <c r="Y478" t="s">
        <v>168</v>
      </c>
      <c r="Z478">
        <v>15</v>
      </c>
      <c r="AA478">
        <v>39.75</v>
      </c>
      <c r="AG478" t="s">
        <v>59</v>
      </c>
      <c r="AI478" t="s">
        <v>168</v>
      </c>
      <c r="AJ478">
        <v>15</v>
      </c>
      <c r="AK478">
        <v>39.75</v>
      </c>
    </row>
    <row r="479" spans="1:37" ht="15" customHeight="1">
      <c r="A479" t="str">
        <f>LEFT(Table1[[#This Row],[address]],3)&amp;(RIGHT(Table1[[#This Row],[address]],LEN(Table1[[#This Row],[address]])-3)+1)</f>
        <v>$A$27</v>
      </c>
      <c r="B479" t="str">
        <f>IF(Table1[[#This Row],[E]]&lt;&gt;"",1,"x")</f>
        <v>x</v>
      </c>
      <c r="C479" t="s">
        <v>56</v>
      </c>
      <c r="E479" t="s">
        <v>173</v>
      </c>
      <c r="F479">
        <v>15</v>
      </c>
      <c r="G479">
        <v>39.75</v>
      </c>
      <c r="H479">
        <f>MAX(Table1[[#This Row],[h]],Table1[[#This Row],[h8]],Table1[[#This Row],[h17]],Table1[[#This Row],[h26]])</f>
        <v>15</v>
      </c>
      <c r="I479">
        <f>MAX(Table1[[#This Row],[w]],Table1[[#This Row],[w9]],Table1[[#This Row],[w18]],Table1[[#This Row],[w27]])</f>
        <v>39.75</v>
      </c>
      <c r="J479" t="b">
        <f>AND(Table1[[#This Row],[address]]=Table1[[#This Row],[address7]],Table1[[#This Row],[address]]=Table1[[#This Row],[address16]],Table1[[#This Row],[address]]=Table1[[#This Row],[address25]])</f>
        <v>1</v>
      </c>
      <c r="M479" t="s">
        <v>57</v>
      </c>
      <c r="O479" t="s">
        <v>173</v>
      </c>
      <c r="P479">
        <v>15</v>
      </c>
      <c r="Q479">
        <v>39.75</v>
      </c>
      <c r="W479" t="s">
        <v>58</v>
      </c>
      <c r="Y479" t="s">
        <v>173</v>
      </c>
      <c r="Z479">
        <v>15</v>
      </c>
      <c r="AA479">
        <v>39.75</v>
      </c>
      <c r="AG479" t="s">
        <v>59</v>
      </c>
      <c r="AI479" t="s">
        <v>173</v>
      </c>
      <c r="AJ479">
        <v>15</v>
      </c>
      <c r="AK479">
        <v>39.75</v>
      </c>
    </row>
    <row r="480" spans="1:37" ht="15" customHeight="1">
      <c r="A480" t="str">
        <f>LEFT(Table1[[#This Row],[address]],3)&amp;(RIGHT(Table1[[#This Row],[address]],LEN(Table1[[#This Row],[address]])-3)+1)</f>
        <v>$A$28</v>
      </c>
      <c r="B480" t="str">
        <f>IF(Table1[[#This Row],[E]]&lt;&gt;"",1,"x")</f>
        <v>x</v>
      </c>
      <c r="C480" t="s">
        <v>56</v>
      </c>
      <c r="E480" t="s">
        <v>178</v>
      </c>
      <c r="F480">
        <v>15</v>
      </c>
      <c r="G480">
        <v>39.75</v>
      </c>
      <c r="H480">
        <f>MAX(Table1[[#This Row],[h]],Table1[[#This Row],[h8]],Table1[[#This Row],[h17]],Table1[[#This Row],[h26]])</f>
        <v>15</v>
      </c>
      <c r="I480">
        <f>MAX(Table1[[#This Row],[w]],Table1[[#This Row],[w9]],Table1[[#This Row],[w18]],Table1[[#This Row],[w27]])</f>
        <v>39.75</v>
      </c>
      <c r="J480" t="b">
        <f>AND(Table1[[#This Row],[address]]=Table1[[#This Row],[address7]],Table1[[#This Row],[address]]=Table1[[#This Row],[address16]],Table1[[#This Row],[address]]=Table1[[#This Row],[address25]])</f>
        <v>1</v>
      </c>
      <c r="M480" t="s">
        <v>57</v>
      </c>
      <c r="O480" t="s">
        <v>178</v>
      </c>
      <c r="P480">
        <v>15</v>
      </c>
      <c r="Q480">
        <v>39.75</v>
      </c>
      <c r="W480" t="s">
        <v>58</v>
      </c>
      <c r="X480" s="4"/>
      <c r="Y480" t="s">
        <v>178</v>
      </c>
      <c r="Z480">
        <v>15</v>
      </c>
      <c r="AA480">
        <v>39.75</v>
      </c>
      <c r="AG480" t="s">
        <v>59</v>
      </c>
      <c r="AH480" s="4"/>
      <c r="AI480" t="s">
        <v>178</v>
      </c>
      <c r="AJ480">
        <v>15</v>
      </c>
      <c r="AK480">
        <v>39.75</v>
      </c>
    </row>
    <row r="481" spans="1:37" ht="15" customHeight="1">
      <c r="A481" t="str">
        <f>LEFT(Table1[[#This Row],[address]],3)&amp;(RIGHT(Table1[[#This Row],[address]],LEN(Table1[[#This Row],[address]])-3)+1)</f>
        <v>$A$29</v>
      </c>
      <c r="B481" t="str">
        <f>IF(Table1[[#This Row],[E]]&lt;&gt;"",1,"x")</f>
        <v>x</v>
      </c>
      <c r="C481" t="s">
        <v>56</v>
      </c>
      <c r="E481" t="s">
        <v>183</v>
      </c>
      <c r="F481">
        <v>15</v>
      </c>
      <c r="G481">
        <v>39.75</v>
      </c>
      <c r="H481">
        <f>MAX(Table1[[#This Row],[h]],Table1[[#This Row],[h8]],Table1[[#This Row],[h17]],Table1[[#This Row],[h26]])</f>
        <v>15</v>
      </c>
      <c r="I481">
        <f>MAX(Table1[[#This Row],[w]],Table1[[#This Row],[w9]],Table1[[#This Row],[w18]],Table1[[#This Row],[w27]])</f>
        <v>39.75</v>
      </c>
      <c r="J481" t="b">
        <f>AND(Table1[[#This Row],[address]]=Table1[[#This Row],[address7]],Table1[[#This Row],[address]]=Table1[[#This Row],[address16]],Table1[[#This Row],[address]]=Table1[[#This Row],[address25]])</f>
        <v>1</v>
      </c>
      <c r="M481" t="s">
        <v>57</v>
      </c>
      <c r="O481" t="s">
        <v>183</v>
      </c>
      <c r="P481">
        <v>15</v>
      </c>
      <c r="Q481">
        <v>39.75</v>
      </c>
      <c r="W481" t="s">
        <v>58</v>
      </c>
      <c r="X481" s="4"/>
      <c r="Y481" t="s">
        <v>183</v>
      </c>
      <c r="Z481">
        <v>15</v>
      </c>
      <c r="AA481">
        <v>39.75</v>
      </c>
      <c r="AG481" t="s">
        <v>59</v>
      </c>
      <c r="AH481" s="4"/>
      <c r="AI481" t="s">
        <v>183</v>
      </c>
      <c r="AJ481">
        <v>15</v>
      </c>
      <c r="AK481">
        <v>39.75</v>
      </c>
    </row>
    <row r="482" spans="1:37" ht="15" customHeight="1">
      <c r="A482" t="str">
        <f>LEFT(Table1[[#This Row],[address]],3)&amp;(RIGHT(Table1[[#This Row],[address]],LEN(Table1[[#This Row],[address]])-3)+1)</f>
        <v>$A$30</v>
      </c>
      <c r="B482" t="str">
        <f>IF(Table1[[#This Row],[E]]&lt;&gt;"",1,"x")</f>
        <v>x</v>
      </c>
      <c r="C482" t="s">
        <v>56</v>
      </c>
      <c r="E482" t="s">
        <v>188</v>
      </c>
      <c r="F482">
        <v>15</v>
      </c>
      <c r="G482">
        <v>39.75</v>
      </c>
      <c r="H482">
        <f>MAX(Table1[[#This Row],[h]],Table1[[#This Row],[h8]],Table1[[#This Row],[h17]],Table1[[#This Row],[h26]])</f>
        <v>15</v>
      </c>
      <c r="I482">
        <f>MAX(Table1[[#This Row],[w]],Table1[[#This Row],[w9]],Table1[[#This Row],[w18]],Table1[[#This Row],[w27]])</f>
        <v>39.75</v>
      </c>
      <c r="J482" t="b">
        <f>AND(Table1[[#This Row],[address]]=Table1[[#This Row],[address7]],Table1[[#This Row],[address]]=Table1[[#This Row],[address16]],Table1[[#This Row],[address]]=Table1[[#This Row],[address25]])</f>
        <v>1</v>
      </c>
      <c r="M482" t="s">
        <v>57</v>
      </c>
      <c r="O482" t="s">
        <v>188</v>
      </c>
      <c r="P482">
        <v>15</v>
      </c>
      <c r="Q482">
        <v>39.75</v>
      </c>
      <c r="W482" t="s">
        <v>58</v>
      </c>
      <c r="X482" s="4"/>
      <c r="Y482" t="s">
        <v>188</v>
      </c>
      <c r="Z482">
        <v>15</v>
      </c>
      <c r="AA482">
        <v>39.75</v>
      </c>
      <c r="AG482" t="s">
        <v>59</v>
      </c>
      <c r="AH482" s="4"/>
      <c r="AI482" t="s">
        <v>188</v>
      </c>
      <c r="AJ482">
        <v>15</v>
      </c>
      <c r="AK482">
        <v>39.75</v>
      </c>
    </row>
    <row r="483" spans="1:37" ht="15" customHeight="1">
      <c r="A483" t="str">
        <f>LEFT(Table1[[#This Row],[address]],3)&amp;(RIGHT(Table1[[#This Row],[address]],LEN(Table1[[#This Row],[address]])-3)+1)</f>
        <v>$A$31</v>
      </c>
      <c r="B483" t="str">
        <f>IF(Table1[[#This Row],[E]]&lt;&gt;"",1,"x")</f>
        <v>x</v>
      </c>
      <c r="C483" t="s">
        <v>56</v>
      </c>
      <c r="D483" s="4"/>
      <c r="E483" t="s">
        <v>193</v>
      </c>
      <c r="F483">
        <v>15</v>
      </c>
      <c r="G483">
        <v>39.75</v>
      </c>
      <c r="H483">
        <f>MAX(Table1[[#This Row],[h]],Table1[[#This Row],[h8]],Table1[[#This Row],[h17]],Table1[[#This Row],[h26]])</f>
        <v>15</v>
      </c>
      <c r="I483">
        <f>MAX(Table1[[#This Row],[w]],Table1[[#This Row],[w9]],Table1[[#This Row],[w18]],Table1[[#This Row],[w27]])</f>
        <v>39.75</v>
      </c>
      <c r="J483" t="b">
        <f>AND(Table1[[#This Row],[address]]=Table1[[#This Row],[address7]],Table1[[#This Row],[address]]=Table1[[#This Row],[address16]],Table1[[#This Row],[address]]=Table1[[#This Row],[address25]])</f>
        <v>1</v>
      </c>
      <c r="M483" t="s">
        <v>57</v>
      </c>
      <c r="N483" s="4"/>
      <c r="O483" t="s">
        <v>193</v>
      </c>
      <c r="P483">
        <v>15</v>
      </c>
      <c r="Q483">
        <v>39.75</v>
      </c>
      <c r="W483" t="s">
        <v>58</v>
      </c>
      <c r="X483" s="4"/>
      <c r="Y483" t="s">
        <v>193</v>
      </c>
      <c r="Z483">
        <v>15</v>
      </c>
      <c r="AA483">
        <v>39.75</v>
      </c>
      <c r="AG483" t="s">
        <v>59</v>
      </c>
      <c r="AH483" s="4"/>
      <c r="AI483" t="s">
        <v>193</v>
      </c>
      <c r="AJ483">
        <v>15</v>
      </c>
      <c r="AK483">
        <v>39.75</v>
      </c>
    </row>
    <row r="484" spans="1:37" ht="15" customHeight="1">
      <c r="A484" t="str">
        <f>LEFT(Table1[[#This Row],[address]],3)&amp;(RIGHT(Table1[[#This Row],[address]],LEN(Table1[[#This Row],[address]])-3)+1)</f>
        <v>$B$2</v>
      </c>
      <c r="B484" t="str">
        <f>IF(Table1[[#This Row],[E]]&lt;&gt;"",1,"x")</f>
        <v>x</v>
      </c>
      <c r="C484" t="s">
        <v>56</v>
      </c>
      <c r="D484" s="4"/>
      <c r="E484" t="s">
        <v>199</v>
      </c>
      <c r="F484">
        <v>45.75</v>
      </c>
      <c r="G484">
        <v>552</v>
      </c>
      <c r="H484">
        <f>MAX(Table1[[#This Row],[h]],Table1[[#This Row],[h8]],Table1[[#This Row],[h17]],Table1[[#This Row],[h26]])</f>
        <v>45.75</v>
      </c>
      <c r="I484">
        <f>MAX(Table1[[#This Row],[w]],Table1[[#This Row],[w9]],Table1[[#This Row],[w18]],Table1[[#This Row],[w27]])</f>
        <v>558</v>
      </c>
      <c r="J484" t="b">
        <f>AND(Table1[[#This Row],[address]]=Table1[[#This Row],[address7]],Table1[[#This Row],[address]]=Table1[[#This Row],[address16]],Table1[[#This Row],[address]]=Table1[[#This Row],[address25]])</f>
        <v>1</v>
      </c>
      <c r="M484" t="s">
        <v>57</v>
      </c>
      <c r="N484" s="4"/>
      <c r="O484" t="s">
        <v>199</v>
      </c>
      <c r="P484">
        <v>45.75</v>
      </c>
      <c r="Q484">
        <v>558</v>
      </c>
      <c r="W484" t="s">
        <v>58</v>
      </c>
      <c r="X484" s="4"/>
      <c r="Y484" t="s">
        <v>199</v>
      </c>
      <c r="Z484">
        <v>45.75</v>
      </c>
      <c r="AA484">
        <v>552</v>
      </c>
      <c r="AG484" t="s">
        <v>59</v>
      </c>
      <c r="AH484" s="4"/>
      <c r="AI484" t="s">
        <v>199</v>
      </c>
      <c r="AJ484">
        <v>45.75</v>
      </c>
      <c r="AK484">
        <v>552</v>
      </c>
    </row>
    <row r="485" spans="1:37" ht="15" customHeight="1">
      <c r="A485" t="str">
        <f>LEFT(Table1[[#This Row],[address]],3)&amp;(RIGHT(Table1[[#This Row],[address]],LEN(Table1[[#This Row],[address]])-3)+1)</f>
        <v>$B$3</v>
      </c>
      <c r="B485" t="str">
        <f>IF(Table1[[#This Row],[E]]&lt;&gt;"",1,"x")</f>
        <v>x</v>
      </c>
      <c r="C485" t="s">
        <v>56</v>
      </c>
      <c r="D485" s="4"/>
      <c r="E485" t="s">
        <v>198</v>
      </c>
      <c r="F485">
        <v>15.75</v>
      </c>
      <c r="G485">
        <v>552</v>
      </c>
      <c r="H485">
        <f>MAX(Table1[[#This Row],[h]],Table1[[#This Row],[h8]],Table1[[#This Row],[h17]],Table1[[#This Row],[h26]])</f>
        <v>15.75</v>
      </c>
      <c r="I485">
        <f>MAX(Table1[[#This Row],[w]],Table1[[#This Row],[w9]],Table1[[#This Row],[w18]],Table1[[#This Row],[w27]])</f>
        <v>558</v>
      </c>
      <c r="J485" t="b">
        <f>AND(Table1[[#This Row],[address]]=Table1[[#This Row],[address7]],Table1[[#This Row],[address]]=Table1[[#This Row],[address16]],Table1[[#This Row],[address]]=Table1[[#This Row],[address25]])</f>
        <v>1</v>
      </c>
      <c r="M485" t="s">
        <v>57</v>
      </c>
      <c r="N485" s="4"/>
      <c r="O485" t="s">
        <v>198</v>
      </c>
      <c r="P485">
        <v>15.75</v>
      </c>
      <c r="Q485">
        <v>558</v>
      </c>
      <c r="W485" t="s">
        <v>58</v>
      </c>
      <c r="X485" s="4"/>
      <c r="Y485" t="s">
        <v>198</v>
      </c>
      <c r="Z485">
        <v>15.75</v>
      </c>
      <c r="AA485">
        <v>552</v>
      </c>
      <c r="AG485" t="s">
        <v>59</v>
      </c>
      <c r="AH485" s="4"/>
      <c r="AI485" t="s">
        <v>198</v>
      </c>
      <c r="AJ485">
        <v>15.75</v>
      </c>
      <c r="AK485">
        <v>552</v>
      </c>
    </row>
    <row r="486" spans="1:37" ht="15" customHeight="1">
      <c r="A486" t="str">
        <f>LEFT(Table1[[#This Row],[address]],3)&amp;(RIGHT(Table1[[#This Row],[address]],LEN(Table1[[#This Row],[address]])-3)+1)</f>
        <v>$B$4</v>
      </c>
      <c r="B486" t="str">
        <f>IF(Table1[[#This Row],[E]]&lt;&gt;"",1,"x")</f>
        <v>x</v>
      </c>
      <c r="C486" t="s">
        <v>56</v>
      </c>
      <c r="D486" s="4"/>
      <c r="E486" t="s">
        <v>200</v>
      </c>
      <c r="F486">
        <v>85.5</v>
      </c>
      <c r="G486">
        <v>552</v>
      </c>
      <c r="H486">
        <f>MAX(Table1[[#This Row],[h]],Table1[[#This Row],[h8]],Table1[[#This Row],[h17]],Table1[[#This Row],[h26]])</f>
        <v>99</v>
      </c>
      <c r="I486">
        <f>MAX(Table1[[#This Row],[w]],Table1[[#This Row],[w9]],Table1[[#This Row],[w18]],Table1[[#This Row],[w27]])</f>
        <v>558</v>
      </c>
      <c r="J486" t="b">
        <f>AND(Table1[[#This Row],[address]]=Table1[[#This Row],[address7]],Table1[[#This Row],[address]]=Table1[[#This Row],[address16]],Table1[[#This Row],[address]]=Table1[[#This Row],[address25]])</f>
        <v>1</v>
      </c>
      <c r="M486" t="s">
        <v>57</v>
      </c>
      <c r="N486" s="4"/>
      <c r="O486" t="s">
        <v>200</v>
      </c>
      <c r="P486">
        <v>99</v>
      </c>
      <c r="Q486">
        <v>558</v>
      </c>
      <c r="W486" t="s">
        <v>58</v>
      </c>
      <c r="X486" s="4"/>
      <c r="Y486" t="s">
        <v>200</v>
      </c>
      <c r="Z486">
        <v>85.5</v>
      </c>
      <c r="AA486">
        <v>552</v>
      </c>
      <c r="AG486" t="s">
        <v>59</v>
      </c>
      <c r="AH486" s="4"/>
      <c r="AI486" t="s">
        <v>200</v>
      </c>
      <c r="AJ486">
        <v>85.5</v>
      </c>
      <c r="AK486">
        <v>552</v>
      </c>
    </row>
    <row r="487" spans="1:37" ht="15" customHeight="1">
      <c r="A487" t="str">
        <f>LEFT(Table1[[#This Row],[address]],3)&amp;(RIGHT(Table1[[#This Row],[address]],LEN(Table1[[#This Row],[address]])-3)+1)</f>
        <v>$B$5</v>
      </c>
      <c r="B487" t="str">
        <f>IF(Table1[[#This Row],[E]]&lt;&gt;"",1,"x")</f>
        <v>x</v>
      </c>
      <c r="C487" t="s">
        <v>56</v>
      </c>
      <c r="E487" t="s">
        <v>201</v>
      </c>
      <c r="F487">
        <v>55.5</v>
      </c>
      <c r="G487">
        <v>552</v>
      </c>
      <c r="H487">
        <f>MAX(Table1[[#This Row],[h]],Table1[[#This Row],[h8]],Table1[[#This Row],[h17]],Table1[[#This Row],[h26]])</f>
        <v>55.5</v>
      </c>
      <c r="I487">
        <f>MAX(Table1[[#This Row],[w]],Table1[[#This Row],[w9]],Table1[[#This Row],[w18]],Table1[[#This Row],[w27]])</f>
        <v>558</v>
      </c>
      <c r="J487" t="b">
        <f>AND(Table1[[#This Row],[address]]=Table1[[#This Row],[address7]],Table1[[#This Row],[address]]=Table1[[#This Row],[address16]],Table1[[#This Row],[address]]=Table1[[#This Row],[address25]])</f>
        <v>1</v>
      </c>
      <c r="M487" t="s">
        <v>57</v>
      </c>
      <c r="O487" t="s">
        <v>201</v>
      </c>
      <c r="P487">
        <v>55.5</v>
      </c>
      <c r="Q487">
        <v>558</v>
      </c>
      <c r="W487" t="s">
        <v>58</v>
      </c>
      <c r="X487" s="4"/>
      <c r="Y487" t="s">
        <v>201</v>
      </c>
      <c r="Z487">
        <v>55.5</v>
      </c>
      <c r="AA487">
        <v>552</v>
      </c>
      <c r="AG487" t="s">
        <v>59</v>
      </c>
      <c r="AH487" s="4"/>
      <c r="AI487" t="s">
        <v>201</v>
      </c>
      <c r="AJ487">
        <v>55.5</v>
      </c>
      <c r="AK487">
        <v>552</v>
      </c>
    </row>
    <row r="488" spans="1:37" ht="15" customHeight="1">
      <c r="A488" t="str">
        <f>LEFT(Table1[[#This Row],[address]],3)&amp;(RIGHT(Table1[[#This Row],[address]],LEN(Table1[[#This Row],[address]])-3)+1)</f>
        <v>$B$6</v>
      </c>
      <c r="B488">
        <f>IF(Table1[[#This Row],[E]]&lt;&gt;"",1,"x")</f>
        <v>1</v>
      </c>
      <c r="C488" t="s">
        <v>56</v>
      </c>
      <c r="D488" s="4" t="s">
        <v>507</v>
      </c>
      <c r="E488" t="s">
        <v>202</v>
      </c>
      <c r="F488">
        <v>91.5</v>
      </c>
      <c r="G488">
        <v>552</v>
      </c>
      <c r="H488">
        <f>MAX(Table1[[#This Row],[h]],Table1[[#This Row],[h8]],Table1[[#This Row],[h17]],Table1[[#This Row],[h26]])</f>
        <v>91.5</v>
      </c>
      <c r="I488">
        <f>MAX(Table1[[#This Row],[w]],Table1[[#This Row],[w9]],Table1[[#This Row],[w18]],Table1[[#This Row],[w27]])</f>
        <v>558</v>
      </c>
      <c r="J488" t="b">
        <f>AND(Table1[[#This Row],[address]]=Table1[[#This Row],[address7]],Table1[[#This Row],[address]]=Table1[[#This Row],[address16]],Table1[[#This Row],[address]]=Table1[[#This Row],[address25]])</f>
        <v>1</v>
      </c>
      <c r="M488" t="s">
        <v>57</v>
      </c>
      <c r="N488" s="4" t="s">
        <v>508</v>
      </c>
      <c r="O488" t="s">
        <v>202</v>
      </c>
      <c r="P488">
        <v>91.5</v>
      </c>
      <c r="Q488">
        <v>558</v>
      </c>
      <c r="W488" t="s">
        <v>58</v>
      </c>
      <c r="X488" s="4" t="s">
        <v>509</v>
      </c>
      <c r="Y488" t="s">
        <v>202</v>
      </c>
      <c r="Z488">
        <v>91.5</v>
      </c>
      <c r="AA488">
        <v>552</v>
      </c>
      <c r="AG488" t="s">
        <v>59</v>
      </c>
      <c r="AH488" s="4" t="s">
        <v>510</v>
      </c>
      <c r="AI488" t="s">
        <v>202</v>
      </c>
      <c r="AJ488">
        <v>91.5</v>
      </c>
      <c r="AK488">
        <v>552</v>
      </c>
    </row>
    <row r="489" spans="1:37" ht="15" customHeight="1">
      <c r="A489" t="str">
        <f>LEFT(Table1[[#This Row],[address]],3)&amp;(RIGHT(Table1[[#This Row],[address]],LEN(Table1[[#This Row],[address]])-3)+1)</f>
        <v>$B$7</v>
      </c>
      <c r="B489">
        <f>IF(Table1[[#This Row],[E]]&lt;&gt;"",1,"x")</f>
        <v>1</v>
      </c>
      <c r="C489" t="s">
        <v>56</v>
      </c>
      <c r="D489" s="4" t="s">
        <v>511</v>
      </c>
      <c r="E489" t="s">
        <v>203</v>
      </c>
      <c r="F489">
        <v>58.5</v>
      </c>
      <c r="G489">
        <v>552</v>
      </c>
      <c r="H489">
        <f>MAX(Table1[[#This Row],[h]],Table1[[#This Row],[h8]],Table1[[#This Row],[h17]],Table1[[#This Row],[h26]])</f>
        <v>58.5</v>
      </c>
      <c r="I489">
        <f>MAX(Table1[[#This Row],[w]],Table1[[#This Row],[w9]],Table1[[#This Row],[w18]],Table1[[#This Row],[w27]])</f>
        <v>558</v>
      </c>
      <c r="J489" t="b">
        <f>AND(Table1[[#This Row],[address]]=Table1[[#This Row],[address7]],Table1[[#This Row],[address]]=Table1[[#This Row],[address16]],Table1[[#This Row],[address]]=Table1[[#This Row],[address25]])</f>
        <v>1</v>
      </c>
      <c r="M489" t="s">
        <v>57</v>
      </c>
      <c r="N489" s="4" t="s">
        <v>512</v>
      </c>
      <c r="O489" t="s">
        <v>203</v>
      </c>
      <c r="P489">
        <v>58.5</v>
      </c>
      <c r="Q489">
        <v>558</v>
      </c>
      <c r="W489" t="s">
        <v>58</v>
      </c>
      <c r="X489" s="4" t="s">
        <v>513</v>
      </c>
      <c r="Y489" t="s">
        <v>203</v>
      </c>
      <c r="Z489">
        <v>58.5</v>
      </c>
      <c r="AA489">
        <v>552</v>
      </c>
      <c r="AG489" t="s">
        <v>59</v>
      </c>
      <c r="AH489" s="4" t="s">
        <v>514</v>
      </c>
      <c r="AI489" t="s">
        <v>203</v>
      </c>
      <c r="AJ489">
        <v>58.5</v>
      </c>
      <c r="AK489">
        <v>552</v>
      </c>
    </row>
    <row r="490" spans="1:37" ht="15" customHeight="1">
      <c r="A490" t="str">
        <f>LEFT(Table1[[#This Row],[address]],3)&amp;(RIGHT(Table1[[#This Row],[address]],LEN(Table1[[#This Row],[address]])-3)+1)</f>
        <v>$B$8</v>
      </c>
      <c r="B490">
        <f>IF(Table1[[#This Row],[E]]&lt;&gt;"",1,"x")</f>
        <v>1</v>
      </c>
      <c r="C490" t="s">
        <v>56</v>
      </c>
      <c r="D490" s="4" t="s">
        <v>515</v>
      </c>
      <c r="E490" t="s">
        <v>204</v>
      </c>
      <c r="F490">
        <v>60.75</v>
      </c>
      <c r="G490">
        <v>552</v>
      </c>
      <c r="H490">
        <f>MAX(Table1[[#This Row],[h]],Table1[[#This Row],[h8]],Table1[[#This Row],[h17]],Table1[[#This Row],[h26]])</f>
        <v>60.75</v>
      </c>
      <c r="I490">
        <f>MAX(Table1[[#This Row],[w]],Table1[[#This Row],[w9]],Table1[[#This Row],[w18]],Table1[[#This Row],[w27]])</f>
        <v>558</v>
      </c>
      <c r="J490" t="b">
        <f>AND(Table1[[#This Row],[address]]=Table1[[#This Row],[address7]],Table1[[#This Row],[address]]=Table1[[#This Row],[address16]],Table1[[#This Row],[address]]=Table1[[#This Row],[address25]])</f>
        <v>1</v>
      </c>
      <c r="M490" t="s">
        <v>57</v>
      </c>
      <c r="N490" s="4" t="s">
        <v>516</v>
      </c>
      <c r="O490" t="s">
        <v>204</v>
      </c>
      <c r="P490">
        <v>60.75</v>
      </c>
      <c r="Q490">
        <v>558</v>
      </c>
      <c r="W490" t="s">
        <v>58</v>
      </c>
      <c r="X490" s="4" t="s">
        <v>517</v>
      </c>
      <c r="Y490" t="s">
        <v>204</v>
      </c>
      <c r="Z490">
        <v>60.75</v>
      </c>
      <c r="AA490">
        <v>552</v>
      </c>
      <c r="AG490" t="s">
        <v>59</v>
      </c>
      <c r="AH490" s="4" t="s">
        <v>518</v>
      </c>
      <c r="AI490" t="s">
        <v>204</v>
      </c>
      <c r="AJ490">
        <v>60.75</v>
      </c>
      <c r="AK490">
        <v>552</v>
      </c>
    </row>
    <row r="491" spans="1:37" ht="15" customHeight="1">
      <c r="A491" t="str">
        <f>LEFT(Table1[[#This Row],[address]],3)&amp;(RIGHT(Table1[[#This Row],[address]],LEN(Table1[[#This Row],[address]])-3)+1)</f>
        <v>$B$9</v>
      </c>
      <c r="B491">
        <f>IF(Table1[[#This Row],[E]]&lt;&gt;"",1,"x")</f>
        <v>1</v>
      </c>
      <c r="C491" t="s">
        <v>56</v>
      </c>
      <c r="D491" s="4" t="s">
        <v>519</v>
      </c>
      <c r="E491" t="s">
        <v>205</v>
      </c>
      <c r="F491">
        <v>81</v>
      </c>
      <c r="G491">
        <v>552</v>
      </c>
      <c r="H491">
        <f>MAX(Table1[[#This Row],[h]],Table1[[#This Row],[h8]],Table1[[#This Row],[h17]],Table1[[#This Row],[h26]])</f>
        <v>81</v>
      </c>
      <c r="I491">
        <f>MAX(Table1[[#This Row],[w]],Table1[[#This Row],[w9]],Table1[[#This Row],[w18]],Table1[[#This Row],[w27]])</f>
        <v>558</v>
      </c>
      <c r="J491" t="b">
        <f>AND(Table1[[#This Row],[address]]=Table1[[#This Row],[address7]],Table1[[#This Row],[address]]=Table1[[#This Row],[address16]],Table1[[#This Row],[address]]=Table1[[#This Row],[address25]])</f>
        <v>1</v>
      </c>
      <c r="M491" t="s">
        <v>57</v>
      </c>
      <c r="N491" s="4" t="s">
        <v>520</v>
      </c>
      <c r="O491" t="s">
        <v>205</v>
      </c>
      <c r="P491">
        <v>81</v>
      </c>
      <c r="Q491">
        <v>558</v>
      </c>
      <c r="W491" t="s">
        <v>58</v>
      </c>
      <c r="X491" s="4" t="s">
        <v>521</v>
      </c>
      <c r="Y491" t="s">
        <v>205</v>
      </c>
      <c r="Z491">
        <v>81</v>
      </c>
      <c r="AA491">
        <v>552</v>
      </c>
      <c r="AG491" t="s">
        <v>59</v>
      </c>
      <c r="AH491" s="4" t="s">
        <v>522</v>
      </c>
      <c r="AI491" t="s">
        <v>205</v>
      </c>
      <c r="AJ491">
        <v>81</v>
      </c>
      <c r="AK491">
        <v>552</v>
      </c>
    </row>
    <row r="492" spans="1:37" ht="15" customHeight="1">
      <c r="A492" t="str">
        <f>LEFT(Table1[[#This Row],[address]],3)&amp;(RIGHT(Table1[[#This Row],[address]],LEN(Table1[[#This Row],[address]])-3)+1)</f>
        <v>$B$10</v>
      </c>
      <c r="B492" t="str">
        <f>IF(Table1[[#This Row],[E]]&lt;&gt;"",1,"x")</f>
        <v>x</v>
      </c>
      <c r="C492" t="s">
        <v>56</v>
      </c>
      <c r="D492" s="4"/>
      <c r="E492" t="s">
        <v>206</v>
      </c>
      <c r="F492">
        <v>36</v>
      </c>
      <c r="G492">
        <v>552</v>
      </c>
      <c r="H492">
        <f>MAX(Table1[[#This Row],[h]],Table1[[#This Row],[h8]],Table1[[#This Row],[h17]],Table1[[#This Row],[h26]])</f>
        <v>36</v>
      </c>
      <c r="I492">
        <f>MAX(Table1[[#This Row],[w]],Table1[[#This Row],[w9]],Table1[[#This Row],[w18]],Table1[[#This Row],[w27]])</f>
        <v>558</v>
      </c>
      <c r="J492" t="b">
        <f>AND(Table1[[#This Row],[address]]=Table1[[#This Row],[address7]],Table1[[#This Row],[address]]=Table1[[#This Row],[address16]],Table1[[#This Row],[address]]=Table1[[#This Row],[address25]])</f>
        <v>1</v>
      </c>
      <c r="M492" t="s">
        <v>57</v>
      </c>
      <c r="N492" s="4"/>
      <c r="O492" t="s">
        <v>206</v>
      </c>
      <c r="P492">
        <v>36</v>
      </c>
      <c r="Q492">
        <v>558</v>
      </c>
      <c r="W492" t="s">
        <v>58</v>
      </c>
      <c r="X492" s="4"/>
      <c r="Y492" t="s">
        <v>206</v>
      </c>
      <c r="Z492">
        <v>36</v>
      </c>
      <c r="AA492">
        <v>552</v>
      </c>
      <c r="AG492" t="s">
        <v>59</v>
      </c>
      <c r="AH492" s="4"/>
      <c r="AI492" t="s">
        <v>206</v>
      </c>
      <c r="AJ492">
        <v>36</v>
      </c>
      <c r="AK492">
        <v>552</v>
      </c>
    </row>
    <row r="493" spans="1:37" ht="15" customHeight="1">
      <c r="A493" t="str">
        <f>LEFT(Table1[[#This Row],[address]],3)&amp;(RIGHT(Table1[[#This Row],[address]],LEN(Table1[[#This Row],[address]])-3)+1)</f>
        <v>$B$11</v>
      </c>
      <c r="B493" t="str">
        <f>IF(Table1[[#This Row],[E]]&lt;&gt;"",1,"x")</f>
        <v>x</v>
      </c>
      <c r="C493" t="s">
        <v>56</v>
      </c>
      <c r="D493" s="4"/>
      <c r="E493" t="s">
        <v>207</v>
      </c>
      <c r="F493">
        <v>117</v>
      </c>
      <c r="G493">
        <v>552</v>
      </c>
      <c r="H493">
        <f>MAX(Table1[[#This Row],[h]],Table1[[#This Row],[h8]],Table1[[#This Row],[h17]],Table1[[#This Row],[h26]])</f>
        <v>117</v>
      </c>
      <c r="I493">
        <f>MAX(Table1[[#This Row],[w]],Table1[[#This Row],[w9]],Table1[[#This Row],[w18]],Table1[[#This Row],[w27]])</f>
        <v>558</v>
      </c>
      <c r="J493" t="b">
        <f>AND(Table1[[#This Row],[address]]=Table1[[#This Row],[address7]],Table1[[#This Row],[address]]=Table1[[#This Row],[address16]],Table1[[#This Row],[address]]=Table1[[#This Row],[address25]])</f>
        <v>1</v>
      </c>
      <c r="M493" t="s">
        <v>57</v>
      </c>
      <c r="N493" s="4"/>
      <c r="O493" t="s">
        <v>207</v>
      </c>
      <c r="P493">
        <v>111</v>
      </c>
      <c r="Q493">
        <v>558</v>
      </c>
      <c r="W493" t="s">
        <v>58</v>
      </c>
      <c r="X493" s="4"/>
      <c r="Y493" t="s">
        <v>207</v>
      </c>
      <c r="Z493">
        <v>117</v>
      </c>
      <c r="AA493">
        <v>552</v>
      </c>
      <c r="AG493" t="s">
        <v>59</v>
      </c>
      <c r="AH493" s="4"/>
      <c r="AI493" t="s">
        <v>207</v>
      </c>
      <c r="AJ493">
        <v>117</v>
      </c>
      <c r="AK493">
        <v>552</v>
      </c>
    </row>
    <row r="494" spans="1:37" ht="15" customHeight="1">
      <c r="A494" t="str">
        <f>LEFT(Table1[[#This Row],[address]],3)&amp;(RIGHT(Table1[[#This Row],[address]],LEN(Table1[[#This Row],[address]])-3)+1)</f>
        <v>$B$12</v>
      </c>
      <c r="B494" t="str">
        <f>IF(Table1[[#This Row],[E]]&lt;&gt;"",1,"x")</f>
        <v>x</v>
      </c>
      <c r="C494" t="s">
        <v>56</v>
      </c>
      <c r="E494" t="s">
        <v>208</v>
      </c>
      <c r="F494">
        <v>37.5</v>
      </c>
      <c r="G494">
        <v>552</v>
      </c>
      <c r="H494">
        <f>MAX(Table1[[#This Row],[h]],Table1[[#This Row],[h8]],Table1[[#This Row],[h17]],Table1[[#This Row],[h26]])</f>
        <v>51.75</v>
      </c>
      <c r="I494">
        <f>MAX(Table1[[#This Row],[w]],Table1[[#This Row],[w9]],Table1[[#This Row],[w18]],Table1[[#This Row],[w27]])</f>
        <v>558</v>
      </c>
      <c r="J494" t="b">
        <f>AND(Table1[[#This Row],[address]]=Table1[[#This Row],[address7]],Table1[[#This Row],[address]]=Table1[[#This Row],[address16]],Table1[[#This Row],[address]]=Table1[[#This Row],[address25]])</f>
        <v>1</v>
      </c>
      <c r="M494" t="s">
        <v>57</v>
      </c>
      <c r="O494" t="s">
        <v>208</v>
      </c>
      <c r="P494">
        <v>51.75</v>
      </c>
      <c r="Q494">
        <v>558</v>
      </c>
      <c r="W494" t="s">
        <v>58</v>
      </c>
      <c r="X494" s="4"/>
      <c r="Y494" t="s">
        <v>208</v>
      </c>
      <c r="Z494">
        <v>37.5</v>
      </c>
      <c r="AA494">
        <v>552</v>
      </c>
      <c r="AG494" t="s">
        <v>59</v>
      </c>
      <c r="AH494" s="4"/>
      <c r="AI494" t="s">
        <v>208</v>
      </c>
      <c r="AJ494">
        <v>37.5</v>
      </c>
      <c r="AK494">
        <v>552</v>
      </c>
    </row>
    <row r="495" spans="1:37" ht="15" customHeight="1">
      <c r="A495" t="str">
        <f>LEFT(Table1[[#This Row],[address]],3)&amp;(RIGHT(Table1[[#This Row],[address]],LEN(Table1[[#This Row],[address]])-3)+1)</f>
        <v>$B$13</v>
      </c>
      <c r="B495">
        <f>IF(Table1[[#This Row],[E]]&lt;&gt;"",1,"x")</f>
        <v>1</v>
      </c>
      <c r="C495" t="s">
        <v>56</v>
      </c>
      <c r="D495" s="4" t="s">
        <v>523</v>
      </c>
      <c r="E495" t="s">
        <v>209</v>
      </c>
      <c r="F495">
        <v>51.75</v>
      </c>
      <c r="G495">
        <v>552</v>
      </c>
      <c r="H495">
        <f>MAX(Table1[[#This Row],[h]],Table1[[#This Row],[h8]],Table1[[#This Row],[h17]],Table1[[#This Row],[h26]])</f>
        <v>52.5</v>
      </c>
      <c r="I495">
        <f>MAX(Table1[[#This Row],[w]],Table1[[#This Row],[w9]],Table1[[#This Row],[w18]],Table1[[#This Row],[w27]])</f>
        <v>558</v>
      </c>
      <c r="J495" t="b">
        <f>AND(Table1[[#This Row],[address]]=Table1[[#This Row],[address7]],Table1[[#This Row],[address]]=Table1[[#This Row],[address16]],Table1[[#This Row],[address]]=Table1[[#This Row],[address25]])</f>
        <v>1</v>
      </c>
      <c r="M495" t="s">
        <v>57</v>
      </c>
      <c r="N495" s="4" t="s">
        <v>524</v>
      </c>
      <c r="O495" t="s">
        <v>209</v>
      </c>
      <c r="P495">
        <v>52.5</v>
      </c>
      <c r="Q495">
        <v>558</v>
      </c>
      <c r="W495" t="s">
        <v>58</v>
      </c>
      <c r="X495" s="4" t="s">
        <v>525</v>
      </c>
      <c r="Y495" t="s">
        <v>209</v>
      </c>
      <c r="Z495">
        <v>51.75</v>
      </c>
      <c r="AA495">
        <v>552</v>
      </c>
      <c r="AG495" t="s">
        <v>59</v>
      </c>
      <c r="AH495" s="4" t="s">
        <v>526</v>
      </c>
      <c r="AI495" t="s">
        <v>209</v>
      </c>
      <c r="AJ495">
        <v>51.75</v>
      </c>
      <c r="AK495">
        <v>552</v>
      </c>
    </row>
    <row r="496" spans="1:37" ht="15" customHeight="1">
      <c r="A496" t="str">
        <f>LEFT(Table1[[#This Row],[address]],3)&amp;(RIGHT(Table1[[#This Row],[address]],LEN(Table1[[#This Row],[address]])-3)+1)</f>
        <v>$B$14</v>
      </c>
      <c r="B496">
        <f>IF(Table1[[#This Row],[E]]&lt;&gt;"",1,"x")</f>
        <v>1</v>
      </c>
      <c r="C496" t="s">
        <v>56</v>
      </c>
      <c r="D496" s="4" t="s">
        <v>527</v>
      </c>
      <c r="E496" t="s">
        <v>210</v>
      </c>
      <c r="F496">
        <v>60</v>
      </c>
      <c r="G496">
        <v>552</v>
      </c>
      <c r="H496">
        <f>MAX(Table1[[#This Row],[h]],Table1[[#This Row],[h8]],Table1[[#This Row],[h17]],Table1[[#This Row],[h26]])</f>
        <v>63</v>
      </c>
      <c r="I496">
        <f>MAX(Table1[[#This Row],[w]],Table1[[#This Row],[w9]],Table1[[#This Row],[w18]],Table1[[#This Row],[w27]])</f>
        <v>558</v>
      </c>
      <c r="J496" t="b">
        <f>AND(Table1[[#This Row],[address]]=Table1[[#This Row],[address7]],Table1[[#This Row],[address]]=Table1[[#This Row],[address16]],Table1[[#This Row],[address]]=Table1[[#This Row],[address25]])</f>
        <v>1</v>
      </c>
      <c r="M496" t="s">
        <v>57</v>
      </c>
      <c r="N496" s="4" t="s">
        <v>528</v>
      </c>
      <c r="O496" t="s">
        <v>210</v>
      </c>
      <c r="P496">
        <v>63</v>
      </c>
      <c r="Q496">
        <v>558</v>
      </c>
      <c r="W496" t="s">
        <v>58</v>
      </c>
      <c r="X496" s="4" t="s">
        <v>529</v>
      </c>
      <c r="Y496" t="s">
        <v>210</v>
      </c>
      <c r="Z496">
        <v>60</v>
      </c>
      <c r="AA496">
        <v>552</v>
      </c>
      <c r="AG496" t="s">
        <v>59</v>
      </c>
      <c r="AH496" s="4" t="s">
        <v>530</v>
      </c>
      <c r="AI496" t="s">
        <v>210</v>
      </c>
      <c r="AJ496">
        <v>60</v>
      </c>
      <c r="AK496">
        <v>552</v>
      </c>
    </row>
    <row r="497" spans="1:37" ht="15" customHeight="1">
      <c r="A497" t="str">
        <f>LEFT(Table1[[#This Row],[address]],3)&amp;(RIGHT(Table1[[#This Row],[address]],LEN(Table1[[#This Row],[address]])-3)+1)</f>
        <v>$B$15</v>
      </c>
      <c r="B497">
        <f>IF(Table1[[#This Row],[E]]&lt;&gt;"",1,"x")</f>
        <v>1</v>
      </c>
      <c r="C497" t="s">
        <v>56</v>
      </c>
      <c r="D497" s="4" t="s">
        <v>531</v>
      </c>
      <c r="E497" t="s">
        <v>211</v>
      </c>
      <c r="F497">
        <v>60</v>
      </c>
      <c r="G497">
        <v>552</v>
      </c>
      <c r="H497">
        <f>MAX(Table1[[#This Row],[h]],Table1[[#This Row],[h8]],Table1[[#This Row],[h17]],Table1[[#This Row],[h26]])</f>
        <v>60</v>
      </c>
      <c r="I497">
        <f>MAX(Table1[[#This Row],[w]],Table1[[#This Row],[w9]],Table1[[#This Row],[w18]],Table1[[#This Row],[w27]])</f>
        <v>558</v>
      </c>
      <c r="J497" t="b">
        <f>AND(Table1[[#This Row],[address]]=Table1[[#This Row],[address7]],Table1[[#This Row],[address]]=Table1[[#This Row],[address16]],Table1[[#This Row],[address]]=Table1[[#This Row],[address25]])</f>
        <v>1</v>
      </c>
      <c r="M497" t="s">
        <v>57</v>
      </c>
      <c r="N497" s="4" t="s">
        <v>532</v>
      </c>
      <c r="O497" t="s">
        <v>211</v>
      </c>
      <c r="P497">
        <v>60</v>
      </c>
      <c r="Q497">
        <v>558</v>
      </c>
      <c r="W497" t="s">
        <v>58</v>
      </c>
      <c r="X497" s="4" t="s">
        <v>533</v>
      </c>
      <c r="Y497" t="s">
        <v>211</v>
      </c>
      <c r="Z497">
        <v>60</v>
      </c>
      <c r="AA497">
        <v>552</v>
      </c>
      <c r="AG497" t="s">
        <v>59</v>
      </c>
      <c r="AH497" s="4" t="s">
        <v>534</v>
      </c>
      <c r="AI497" t="s">
        <v>211</v>
      </c>
      <c r="AJ497">
        <v>60</v>
      </c>
      <c r="AK497">
        <v>552</v>
      </c>
    </row>
    <row r="498" spans="1:37" ht="15" customHeight="1">
      <c r="A498" t="str">
        <f>LEFT(Table1[[#This Row],[address]],3)&amp;(RIGHT(Table1[[#This Row],[address]],LEN(Table1[[#This Row],[address]])-3)+1)</f>
        <v>$B$16</v>
      </c>
      <c r="B498">
        <f>IF(Table1[[#This Row],[E]]&lt;&gt;"",1,"x")</f>
        <v>1</v>
      </c>
      <c r="C498" t="s">
        <v>56</v>
      </c>
      <c r="D498" s="4" t="s">
        <v>535</v>
      </c>
      <c r="E498" t="s">
        <v>212</v>
      </c>
      <c r="F498">
        <v>60.75</v>
      </c>
      <c r="G498">
        <v>552</v>
      </c>
      <c r="H498">
        <f>MAX(Table1[[#This Row],[h]],Table1[[#This Row],[h8]],Table1[[#This Row],[h17]],Table1[[#This Row],[h26]])</f>
        <v>60.75</v>
      </c>
      <c r="I498">
        <f>MAX(Table1[[#This Row],[w]],Table1[[#This Row],[w9]],Table1[[#This Row],[w18]],Table1[[#This Row],[w27]])</f>
        <v>558</v>
      </c>
      <c r="J498" t="b">
        <f>AND(Table1[[#This Row],[address]]=Table1[[#This Row],[address7]],Table1[[#This Row],[address]]=Table1[[#This Row],[address16]],Table1[[#This Row],[address]]=Table1[[#This Row],[address25]])</f>
        <v>1</v>
      </c>
      <c r="M498" t="s">
        <v>57</v>
      </c>
      <c r="N498" s="4" t="s">
        <v>536</v>
      </c>
      <c r="O498" t="s">
        <v>212</v>
      </c>
      <c r="P498">
        <v>60.75</v>
      </c>
      <c r="Q498">
        <v>558</v>
      </c>
      <c r="W498" t="s">
        <v>58</v>
      </c>
      <c r="X498" s="4" t="s">
        <v>537</v>
      </c>
      <c r="Y498" t="s">
        <v>212</v>
      </c>
      <c r="Z498">
        <v>60.75</v>
      </c>
      <c r="AA498">
        <v>552</v>
      </c>
      <c r="AG498" t="s">
        <v>59</v>
      </c>
      <c r="AH498" s="4" t="s">
        <v>538</v>
      </c>
      <c r="AI498" t="s">
        <v>212</v>
      </c>
      <c r="AJ498">
        <v>60.75</v>
      </c>
      <c r="AK498">
        <v>552</v>
      </c>
    </row>
    <row r="499" spans="1:37" ht="15" customHeight="1">
      <c r="A499" t="str">
        <f>LEFT(Table1[[#This Row],[address]],3)&amp;(RIGHT(Table1[[#This Row],[address]],LEN(Table1[[#This Row],[address]])-3)+1)</f>
        <v>$B$17</v>
      </c>
      <c r="B499" t="str">
        <f>IF(Table1[[#This Row],[E]]&lt;&gt;"",1,"x")</f>
        <v>x</v>
      </c>
      <c r="C499" t="s">
        <v>56</v>
      </c>
      <c r="D499" s="4"/>
      <c r="E499" t="s">
        <v>213</v>
      </c>
      <c r="F499">
        <v>39</v>
      </c>
      <c r="G499">
        <v>552</v>
      </c>
      <c r="H499">
        <f>MAX(Table1[[#This Row],[h]],Table1[[#This Row],[h8]],Table1[[#This Row],[h17]],Table1[[#This Row],[h26]])</f>
        <v>39</v>
      </c>
      <c r="I499">
        <f>MAX(Table1[[#This Row],[w]],Table1[[#This Row],[w9]],Table1[[#This Row],[w18]],Table1[[#This Row],[w27]])</f>
        <v>558</v>
      </c>
      <c r="J499" t="b">
        <f>AND(Table1[[#This Row],[address]]=Table1[[#This Row],[address7]],Table1[[#This Row],[address]]=Table1[[#This Row],[address16]],Table1[[#This Row],[address]]=Table1[[#This Row],[address25]])</f>
        <v>1</v>
      </c>
      <c r="M499" t="s">
        <v>57</v>
      </c>
      <c r="N499" s="4"/>
      <c r="O499" t="s">
        <v>213</v>
      </c>
      <c r="P499">
        <v>39</v>
      </c>
      <c r="Q499">
        <v>558</v>
      </c>
      <c r="W499" t="s">
        <v>58</v>
      </c>
      <c r="X499" s="4"/>
      <c r="Y499" t="s">
        <v>213</v>
      </c>
      <c r="Z499">
        <v>39</v>
      </c>
      <c r="AA499">
        <v>552</v>
      </c>
      <c r="AG499" t="s">
        <v>59</v>
      </c>
      <c r="AH499" s="4"/>
      <c r="AI499" t="s">
        <v>213</v>
      </c>
      <c r="AJ499">
        <v>39</v>
      </c>
      <c r="AK499">
        <v>552</v>
      </c>
    </row>
    <row r="500" spans="1:37" ht="15" customHeight="1">
      <c r="A500" t="str">
        <f>LEFT(Table1[[#This Row],[address]],3)&amp;(RIGHT(Table1[[#This Row],[address]],LEN(Table1[[#This Row],[address]])-3)+1)</f>
        <v>$B$18</v>
      </c>
      <c r="B500" t="str">
        <f>IF(Table1[[#This Row],[E]]&lt;&gt;"",1,"x")</f>
        <v>x</v>
      </c>
      <c r="C500" t="s">
        <v>56</v>
      </c>
      <c r="D500" s="4"/>
      <c r="E500" t="s">
        <v>215</v>
      </c>
      <c r="F500">
        <v>88.5</v>
      </c>
      <c r="G500">
        <v>552</v>
      </c>
      <c r="H500">
        <f>MAX(Table1[[#This Row],[h]],Table1[[#This Row],[h8]],Table1[[#This Row],[h17]],Table1[[#This Row],[h26]])</f>
        <v>88.5</v>
      </c>
      <c r="I500">
        <f>MAX(Table1[[#This Row],[w]],Table1[[#This Row],[w9]],Table1[[#This Row],[w18]],Table1[[#This Row],[w27]])</f>
        <v>558</v>
      </c>
      <c r="J500" t="b">
        <f>AND(Table1[[#This Row],[address]]=Table1[[#This Row],[address7]],Table1[[#This Row],[address]]=Table1[[#This Row],[address16]],Table1[[#This Row],[address]]=Table1[[#This Row],[address25]])</f>
        <v>1</v>
      </c>
      <c r="M500" t="s">
        <v>57</v>
      </c>
      <c r="N500" s="4"/>
      <c r="O500" t="s">
        <v>215</v>
      </c>
      <c r="P500">
        <v>88.5</v>
      </c>
      <c r="Q500">
        <v>558</v>
      </c>
      <c r="W500" t="s">
        <v>58</v>
      </c>
      <c r="X500" s="4"/>
      <c r="Y500" t="s">
        <v>215</v>
      </c>
      <c r="Z500">
        <v>88.5</v>
      </c>
      <c r="AA500">
        <v>552</v>
      </c>
      <c r="AG500" t="s">
        <v>59</v>
      </c>
      <c r="AH500" s="4"/>
      <c r="AI500" t="s">
        <v>215</v>
      </c>
      <c r="AJ500">
        <v>88.5</v>
      </c>
      <c r="AK500">
        <v>552</v>
      </c>
    </row>
    <row r="501" spans="1:37" ht="15" customHeight="1">
      <c r="A501" t="str">
        <f>LEFT(Table1[[#This Row],[address]],3)&amp;(RIGHT(Table1[[#This Row],[address]],LEN(Table1[[#This Row],[address]])-3)+1)</f>
        <v>$B$19</v>
      </c>
      <c r="B501" t="str">
        <f>IF(Table1[[#This Row],[E]]&lt;&gt;"",1,"x")</f>
        <v>x</v>
      </c>
      <c r="C501" t="s">
        <v>56</v>
      </c>
      <c r="E501" t="s">
        <v>219</v>
      </c>
      <c r="F501">
        <v>54.75</v>
      </c>
      <c r="G501">
        <v>552</v>
      </c>
      <c r="H501">
        <f>MAX(Table1[[#This Row],[h]],Table1[[#This Row],[h8]],Table1[[#This Row],[h17]],Table1[[#This Row],[h26]])</f>
        <v>54.75</v>
      </c>
      <c r="I501">
        <f>MAX(Table1[[#This Row],[w]],Table1[[#This Row],[w9]],Table1[[#This Row],[w18]],Table1[[#This Row],[w27]])</f>
        <v>558</v>
      </c>
      <c r="J501" t="b">
        <f>AND(Table1[[#This Row],[address]]=Table1[[#This Row],[address7]],Table1[[#This Row],[address]]=Table1[[#This Row],[address16]],Table1[[#This Row],[address]]=Table1[[#This Row],[address25]])</f>
        <v>1</v>
      </c>
      <c r="M501" t="s">
        <v>57</v>
      </c>
      <c r="O501" t="s">
        <v>219</v>
      </c>
      <c r="P501">
        <v>54.75</v>
      </c>
      <c r="Q501">
        <v>558</v>
      </c>
      <c r="W501" t="s">
        <v>58</v>
      </c>
      <c r="Y501" t="s">
        <v>219</v>
      </c>
      <c r="Z501">
        <v>54.75</v>
      </c>
      <c r="AA501">
        <v>552</v>
      </c>
      <c r="AG501" t="s">
        <v>59</v>
      </c>
      <c r="AI501" t="s">
        <v>219</v>
      </c>
      <c r="AJ501">
        <v>54.75</v>
      </c>
      <c r="AK501">
        <v>552</v>
      </c>
    </row>
    <row r="502" spans="1:37" ht="15" customHeight="1">
      <c r="A502" t="str">
        <f>LEFT(Table1[[#This Row],[address]],3)&amp;(RIGHT(Table1[[#This Row],[address]],LEN(Table1[[#This Row],[address]])-3)+1)</f>
        <v>$B$20</v>
      </c>
      <c r="B502">
        <f>IF(Table1[[#This Row],[E]]&lt;&gt;"",1,"x")</f>
        <v>1</v>
      </c>
      <c r="C502" t="s">
        <v>56</v>
      </c>
      <c r="D502" s="4" t="s">
        <v>539</v>
      </c>
      <c r="E502" t="s">
        <v>224</v>
      </c>
      <c r="F502">
        <v>60</v>
      </c>
      <c r="G502">
        <v>552</v>
      </c>
      <c r="H502">
        <f>MAX(Table1[[#This Row],[h]],Table1[[#This Row],[h8]],Table1[[#This Row],[h17]],Table1[[#This Row],[h26]])</f>
        <v>60</v>
      </c>
      <c r="I502">
        <f>MAX(Table1[[#This Row],[w]],Table1[[#This Row],[w9]],Table1[[#This Row],[w18]],Table1[[#This Row],[w27]])</f>
        <v>558</v>
      </c>
      <c r="J502" t="b">
        <f>AND(Table1[[#This Row],[address]]=Table1[[#This Row],[address7]],Table1[[#This Row],[address]]=Table1[[#This Row],[address16]],Table1[[#This Row],[address]]=Table1[[#This Row],[address25]])</f>
        <v>1</v>
      </c>
      <c r="M502" t="s">
        <v>57</v>
      </c>
      <c r="N502" s="4" t="s">
        <v>540</v>
      </c>
      <c r="O502" t="s">
        <v>224</v>
      </c>
      <c r="P502">
        <v>60</v>
      </c>
      <c r="Q502">
        <v>558</v>
      </c>
      <c r="W502" t="s">
        <v>58</v>
      </c>
      <c r="X502" s="4" t="s">
        <v>541</v>
      </c>
      <c r="Y502" t="s">
        <v>224</v>
      </c>
      <c r="Z502">
        <v>60</v>
      </c>
      <c r="AA502">
        <v>552</v>
      </c>
      <c r="AG502" t="s">
        <v>59</v>
      </c>
      <c r="AH502" s="4" t="s">
        <v>542</v>
      </c>
      <c r="AI502" t="s">
        <v>224</v>
      </c>
      <c r="AJ502">
        <v>60</v>
      </c>
      <c r="AK502">
        <v>552</v>
      </c>
    </row>
    <row r="503" spans="1:37" ht="15" customHeight="1">
      <c r="A503" t="str">
        <f>LEFT(Table1[[#This Row],[address]],3)&amp;(RIGHT(Table1[[#This Row],[address]],LEN(Table1[[#This Row],[address]])-3)+1)</f>
        <v>$B$21</v>
      </c>
      <c r="B503">
        <f>IF(Table1[[#This Row],[E]]&lt;&gt;"",1,"x")</f>
        <v>1</v>
      </c>
      <c r="C503" t="s">
        <v>56</v>
      </c>
      <c r="D503" s="4" t="s">
        <v>543</v>
      </c>
      <c r="E503" t="s">
        <v>229</v>
      </c>
      <c r="F503">
        <v>82.5</v>
      </c>
      <c r="G503">
        <v>552</v>
      </c>
      <c r="H503">
        <f>MAX(Table1[[#This Row],[h]],Table1[[#This Row],[h8]],Table1[[#This Row],[h17]],Table1[[#This Row],[h26]])</f>
        <v>82.5</v>
      </c>
      <c r="I503">
        <f>MAX(Table1[[#This Row],[w]],Table1[[#This Row],[w9]],Table1[[#This Row],[w18]],Table1[[#This Row],[w27]])</f>
        <v>558</v>
      </c>
      <c r="J503" t="b">
        <f>AND(Table1[[#This Row],[address]]=Table1[[#This Row],[address7]],Table1[[#This Row],[address]]=Table1[[#This Row],[address16]],Table1[[#This Row],[address]]=Table1[[#This Row],[address25]])</f>
        <v>1</v>
      </c>
      <c r="M503" t="s">
        <v>57</v>
      </c>
      <c r="N503" s="4" t="s">
        <v>544</v>
      </c>
      <c r="O503" t="s">
        <v>229</v>
      </c>
      <c r="P503">
        <v>82.5</v>
      </c>
      <c r="Q503">
        <v>558</v>
      </c>
      <c r="W503" t="s">
        <v>58</v>
      </c>
      <c r="X503" s="4" t="s">
        <v>545</v>
      </c>
      <c r="Y503" t="s">
        <v>229</v>
      </c>
      <c r="Z503">
        <v>82.5</v>
      </c>
      <c r="AA503">
        <v>552</v>
      </c>
      <c r="AG503" t="s">
        <v>59</v>
      </c>
      <c r="AH503" s="4" t="s">
        <v>546</v>
      </c>
      <c r="AI503" t="s">
        <v>229</v>
      </c>
      <c r="AJ503">
        <v>82.5</v>
      </c>
      <c r="AK503">
        <v>552</v>
      </c>
    </row>
    <row r="504" spans="1:37" ht="15" customHeight="1">
      <c r="A504" t="str">
        <f>LEFT(Table1[[#This Row],[address]],3)&amp;(RIGHT(Table1[[#This Row],[address]],LEN(Table1[[#This Row],[address]])-3)+1)</f>
        <v>$B$22</v>
      </c>
      <c r="B504">
        <f>IF(Table1[[#This Row],[E]]&lt;&gt;"",1,"x")</f>
        <v>1</v>
      </c>
      <c r="C504" t="s">
        <v>56</v>
      </c>
      <c r="D504" s="4" t="s">
        <v>547</v>
      </c>
      <c r="E504" t="s">
        <v>234</v>
      </c>
      <c r="F504">
        <v>60</v>
      </c>
      <c r="G504">
        <v>552</v>
      </c>
      <c r="H504">
        <f>MAX(Table1[[#This Row],[h]],Table1[[#This Row],[h8]],Table1[[#This Row],[h17]],Table1[[#This Row],[h26]])</f>
        <v>72</v>
      </c>
      <c r="I504">
        <f>MAX(Table1[[#This Row],[w]],Table1[[#This Row],[w9]],Table1[[#This Row],[w18]],Table1[[#This Row],[w27]])</f>
        <v>558</v>
      </c>
      <c r="J504" t="b">
        <f>AND(Table1[[#This Row],[address]]=Table1[[#This Row],[address7]],Table1[[#This Row],[address]]=Table1[[#This Row],[address16]],Table1[[#This Row],[address]]=Table1[[#This Row],[address25]])</f>
        <v>1</v>
      </c>
      <c r="M504" t="s">
        <v>57</v>
      </c>
      <c r="N504" s="4" t="s">
        <v>548</v>
      </c>
      <c r="O504" t="s">
        <v>234</v>
      </c>
      <c r="P504">
        <v>72</v>
      </c>
      <c r="Q504">
        <v>558</v>
      </c>
      <c r="W504" t="s">
        <v>58</v>
      </c>
      <c r="X504" s="4" t="s">
        <v>549</v>
      </c>
      <c r="Y504" t="s">
        <v>234</v>
      </c>
      <c r="Z504">
        <v>60</v>
      </c>
      <c r="AA504">
        <v>552</v>
      </c>
      <c r="AG504" t="s">
        <v>59</v>
      </c>
      <c r="AH504" s="4" t="s">
        <v>550</v>
      </c>
      <c r="AI504" t="s">
        <v>234</v>
      </c>
      <c r="AJ504">
        <v>60</v>
      </c>
      <c r="AK504">
        <v>552</v>
      </c>
    </row>
    <row r="505" spans="1:37" ht="15" customHeight="1">
      <c r="A505" t="str">
        <f>LEFT(Table1[[#This Row],[address]],3)&amp;(RIGHT(Table1[[#This Row],[address]],LEN(Table1[[#This Row],[address]])-3)+1)</f>
        <v>$B$23</v>
      </c>
      <c r="B505">
        <f>IF(Table1[[#This Row],[E]]&lt;&gt;"",1,"x")</f>
        <v>1</v>
      </c>
      <c r="C505" t="s">
        <v>56</v>
      </c>
      <c r="D505" s="4" t="s">
        <v>551</v>
      </c>
      <c r="E505" t="s">
        <v>238</v>
      </c>
      <c r="F505">
        <v>117</v>
      </c>
      <c r="G505">
        <v>552</v>
      </c>
      <c r="H505">
        <f>MAX(Table1[[#This Row],[h]],Table1[[#This Row],[h8]],Table1[[#This Row],[h17]],Table1[[#This Row],[h26]])</f>
        <v>117</v>
      </c>
      <c r="I505">
        <f>MAX(Table1[[#This Row],[w]],Table1[[#This Row],[w9]],Table1[[#This Row],[w18]],Table1[[#This Row],[w27]])</f>
        <v>558</v>
      </c>
      <c r="J505" t="b">
        <f>AND(Table1[[#This Row],[address]]=Table1[[#This Row],[address7]],Table1[[#This Row],[address]]=Table1[[#This Row],[address16]],Table1[[#This Row],[address]]=Table1[[#This Row],[address25]])</f>
        <v>1</v>
      </c>
      <c r="M505" t="s">
        <v>57</v>
      </c>
      <c r="N505" s="4" t="s">
        <v>552</v>
      </c>
      <c r="O505" t="s">
        <v>238</v>
      </c>
      <c r="P505">
        <v>117</v>
      </c>
      <c r="Q505">
        <v>558</v>
      </c>
      <c r="W505" t="s">
        <v>58</v>
      </c>
      <c r="X505" s="4" t="s">
        <v>553</v>
      </c>
      <c r="Y505" t="s">
        <v>238</v>
      </c>
      <c r="Z505">
        <v>117</v>
      </c>
      <c r="AA505">
        <v>552</v>
      </c>
      <c r="AG505" t="s">
        <v>59</v>
      </c>
      <c r="AH505" s="4" t="s">
        <v>554</v>
      </c>
      <c r="AI505" t="s">
        <v>238</v>
      </c>
      <c r="AJ505">
        <v>117</v>
      </c>
      <c r="AK505">
        <v>552</v>
      </c>
    </row>
    <row r="506" spans="1:37" ht="15" customHeight="1">
      <c r="A506" t="str">
        <f>LEFT(Table1[[#This Row],[address]],3)&amp;(RIGHT(Table1[[#This Row],[address]],LEN(Table1[[#This Row],[address]])-3)+1)</f>
        <v>$B$24</v>
      </c>
      <c r="B506" t="str">
        <f>IF(Table1[[#This Row],[E]]&lt;&gt;"",1,"x")</f>
        <v>x</v>
      </c>
      <c r="C506" t="s">
        <v>56</v>
      </c>
      <c r="E506" t="s">
        <v>239</v>
      </c>
      <c r="F506">
        <v>15.75</v>
      </c>
      <c r="G506">
        <v>552</v>
      </c>
      <c r="H506">
        <f>MAX(Table1[[#This Row],[h]],Table1[[#This Row],[h8]],Table1[[#This Row],[h17]],Table1[[#This Row],[h26]])</f>
        <v>15.75</v>
      </c>
      <c r="I506">
        <f>MAX(Table1[[#This Row],[w]],Table1[[#This Row],[w9]],Table1[[#This Row],[w18]],Table1[[#This Row],[w27]])</f>
        <v>558</v>
      </c>
      <c r="J506" t="b">
        <f>AND(Table1[[#This Row],[address]]=Table1[[#This Row],[address7]],Table1[[#This Row],[address]]=Table1[[#This Row],[address16]],Table1[[#This Row],[address]]=Table1[[#This Row],[address25]])</f>
        <v>1</v>
      </c>
      <c r="M506" t="s">
        <v>57</v>
      </c>
      <c r="O506" t="s">
        <v>239</v>
      </c>
      <c r="P506">
        <v>15.75</v>
      </c>
      <c r="Q506">
        <v>558</v>
      </c>
      <c r="W506" t="s">
        <v>58</v>
      </c>
      <c r="Y506" t="s">
        <v>239</v>
      </c>
      <c r="Z506">
        <v>15.75</v>
      </c>
      <c r="AA506">
        <v>552</v>
      </c>
      <c r="AG506" t="s">
        <v>59</v>
      </c>
      <c r="AI506" t="s">
        <v>239</v>
      </c>
      <c r="AJ506">
        <v>15.75</v>
      </c>
      <c r="AK506">
        <v>552</v>
      </c>
    </row>
    <row r="507" spans="1:37" ht="15" customHeight="1">
      <c r="A507" t="str">
        <f>LEFT(Table1[[#This Row],[address]],3)&amp;(RIGHT(Table1[[#This Row],[address]],LEN(Table1[[#This Row],[address]])-3)+1)</f>
        <v>$B$25</v>
      </c>
      <c r="B507" t="str">
        <f>IF(Table1[[#This Row],[E]]&lt;&gt;"",1,"x")</f>
        <v>x</v>
      </c>
      <c r="C507" t="s">
        <v>56</v>
      </c>
      <c r="E507" t="s">
        <v>240</v>
      </c>
      <c r="F507">
        <v>99.75</v>
      </c>
      <c r="G507">
        <v>552</v>
      </c>
      <c r="H507">
        <f>MAX(Table1[[#This Row],[h]],Table1[[#This Row],[h8]],Table1[[#This Row],[h17]],Table1[[#This Row],[h26]])</f>
        <v>99.75</v>
      </c>
      <c r="I507">
        <f>MAX(Table1[[#This Row],[w]],Table1[[#This Row],[w9]],Table1[[#This Row],[w18]],Table1[[#This Row],[w27]])</f>
        <v>558</v>
      </c>
      <c r="J507" t="b">
        <f>AND(Table1[[#This Row],[address]]=Table1[[#This Row],[address7]],Table1[[#This Row],[address]]=Table1[[#This Row],[address16]],Table1[[#This Row],[address]]=Table1[[#This Row],[address25]])</f>
        <v>1</v>
      </c>
      <c r="M507" t="s">
        <v>57</v>
      </c>
      <c r="O507" t="s">
        <v>240</v>
      </c>
      <c r="P507">
        <v>99.75</v>
      </c>
      <c r="Q507">
        <v>558</v>
      </c>
      <c r="W507" t="s">
        <v>58</v>
      </c>
      <c r="Y507" t="s">
        <v>240</v>
      </c>
      <c r="Z507">
        <v>99.75</v>
      </c>
      <c r="AA507">
        <v>552</v>
      </c>
      <c r="AG507" t="s">
        <v>59</v>
      </c>
      <c r="AI507" t="s">
        <v>240</v>
      </c>
      <c r="AJ507">
        <v>99.75</v>
      </c>
      <c r="AK507">
        <v>552</v>
      </c>
    </row>
    <row r="508" spans="1:37" ht="15" customHeight="1">
      <c r="A508" t="str">
        <f>LEFT(Table1[[#This Row],[address]],3)&amp;(RIGHT(Table1[[#This Row],[address]],LEN(Table1[[#This Row],[address]])-3)+1)</f>
        <v>$B$26</v>
      </c>
      <c r="B508" t="str">
        <f>IF(Table1[[#This Row],[E]]&lt;&gt;"",1,"x")</f>
        <v>x</v>
      </c>
      <c r="C508" t="s">
        <v>56</v>
      </c>
      <c r="E508" t="s">
        <v>241</v>
      </c>
      <c r="F508">
        <v>15</v>
      </c>
      <c r="G508">
        <v>552</v>
      </c>
      <c r="H508">
        <f>MAX(Table1[[#This Row],[h]],Table1[[#This Row],[h8]],Table1[[#This Row],[h17]],Table1[[#This Row],[h26]])</f>
        <v>15</v>
      </c>
      <c r="I508">
        <f>MAX(Table1[[#This Row],[w]],Table1[[#This Row],[w9]],Table1[[#This Row],[w18]],Table1[[#This Row],[w27]])</f>
        <v>558</v>
      </c>
      <c r="J508" t="b">
        <f>AND(Table1[[#This Row],[address]]=Table1[[#This Row],[address7]],Table1[[#This Row],[address]]=Table1[[#This Row],[address16]],Table1[[#This Row],[address]]=Table1[[#This Row],[address25]])</f>
        <v>1</v>
      </c>
      <c r="M508" t="s">
        <v>57</v>
      </c>
      <c r="O508" t="s">
        <v>241</v>
      </c>
      <c r="P508">
        <v>15</v>
      </c>
      <c r="Q508">
        <v>558</v>
      </c>
      <c r="W508" t="s">
        <v>58</v>
      </c>
      <c r="Y508" t="s">
        <v>241</v>
      </c>
      <c r="Z508">
        <v>15</v>
      </c>
      <c r="AA508">
        <v>552</v>
      </c>
      <c r="AG508" t="s">
        <v>59</v>
      </c>
      <c r="AI508" t="s">
        <v>241</v>
      </c>
      <c r="AJ508">
        <v>15</v>
      </c>
      <c r="AK508">
        <v>552</v>
      </c>
    </row>
    <row r="509" spans="1:37" ht="15" customHeight="1">
      <c r="A509" t="str">
        <f>LEFT(Table1[[#This Row],[address]],3)&amp;(RIGHT(Table1[[#This Row],[address]],LEN(Table1[[#This Row],[address]])-3)+1)</f>
        <v>$B$27</v>
      </c>
      <c r="B509" t="str">
        <f>IF(Table1[[#This Row],[E]]&lt;&gt;"",1,"x")</f>
        <v>x</v>
      </c>
      <c r="C509" t="s">
        <v>56</v>
      </c>
      <c r="E509" t="s">
        <v>242</v>
      </c>
      <c r="F509">
        <v>15</v>
      </c>
      <c r="G509">
        <v>552</v>
      </c>
      <c r="H509">
        <f>MAX(Table1[[#This Row],[h]],Table1[[#This Row],[h8]],Table1[[#This Row],[h17]],Table1[[#This Row],[h26]])</f>
        <v>15</v>
      </c>
      <c r="I509">
        <f>MAX(Table1[[#This Row],[w]],Table1[[#This Row],[w9]],Table1[[#This Row],[w18]],Table1[[#This Row],[w27]])</f>
        <v>558</v>
      </c>
      <c r="J509" t="b">
        <f>AND(Table1[[#This Row],[address]]=Table1[[#This Row],[address7]],Table1[[#This Row],[address]]=Table1[[#This Row],[address16]],Table1[[#This Row],[address]]=Table1[[#This Row],[address25]])</f>
        <v>1</v>
      </c>
      <c r="M509" t="s">
        <v>57</v>
      </c>
      <c r="O509" t="s">
        <v>242</v>
      </c>
      <c r="P509">
        <v>15</v>
      </c>
      <c r="Q509">
        <v>558</v>
      </c>
      <c r="W509" t="s">
        <v>58</v>
      </c>
      <c r="Y509" t="s">
        <v>242</v>
      </c>
      <c r="Z509">
        <v>15</v>
      </c>
      <c r="AA509">
        <v>552</v>
      </c>
      <c r="AG509" t="s">
        <v>59</v>
      </c>
      <c r="AI509" t="s">
        <v>242</v>
      </c>
      <c r="AJ509">
        <v>15</v>
      </c>
      <c r="AK509">
        <v>552</v>
      </c>
    </row>
    <row r="510" spans="1:37" ht="15" customHeight="1">
      <c r="A510" t="str">
        <f>LEFT(Table1[[#This Row],[address]],3)&amp;(RIGHT(Table1[[#This Row],[address]],LEN(Table1[[#This Row],[address]])-3)+1)</f>
        <v>$B$28</v>
      </c>
      <c r="B510" t="str">
        <f>IF(Table1[[#This Row],[E]]&lt;&gt;"",1,"x")</f>
        <v>x</v>
      </c>
      <c r="C510" t="s">
        <v>56</v>
      </c>
      <c r="E510" t="s">
        <v>243</v>
      </c>
      <c r="F510">
        <v>15</v>
      </c>
      <c r="G510">
        <v>552</v>
      </c>
      <c r="H510">
        <f>MAX(Table1[[#This Row],[h]],Table1[[#This Row],[h8]],Table1[[#This Row],[h17]],Table1[[#This Row],[h26]])</f>
        <v>15</v>
      </c>
      <c r="I510">
        <f>MAX(Table1[[#This Row],[w]],Table1[[#This Row],[w9]],Table1[[#This Row],[w18]],Table1[[#This Row],[w27]])</f>
        <v>558</v>
      </c>
      <c r="J510" t="b">
        <f>AND(Table1[[#This Row],[address]]=Table1[[#This Row],[address7]],Table1[[#This Row],[address]]=Table1[[#This Row],[address16]],Table1[[#This Row],[address]]=Table1[[#This Row],[address25]])</f>
        <v>1</v>
      </c>
      <c r="M510" t="s">
        <v>57</v>
      </c>
      <c r="O510" t="s">
        <v>243</v>
      </c>
      <c r="P510">
        <v>15</v>
      </c>
      <c r="Q510">
        <v>558</v>
      </c>
      <c r="W510" t="s">
        <v>58</v>
      </c>
      <c r="Y510" t="s">
        <v>243</v>
      </c>
      <c r="Z510">
        <v>15</v>
      </c>
      <c r="AA510">
        <v>552</v>
      </c>
      <c r="AG510" t="s">
        <v>59</v>
      </c>
      <c r="AI510" t="s">
        <v>243</v>
      </c>
      <c r="AJ510">
        <v>15</v>
      </c>
      <c r="AK510">
        <v>552</v>
      </c>
    </row>
    <row r="511" spans="1:37" ht="15" customHeight="1">
      <c r="A511" t="str">
        <f>LEFT(Table1[[#This Row],[address]],3)&amp;(RIGHT(Table1[[#This Row],[address]],LEN(Table1[[#This Row],[address]])-3)+1)</f>
        <v>$B$29</v>
      </c>
      <c r="B511" t="str">
        <f>IF(Table1[[#This Row],[E]]&lt;&gt;"",1,"x")</f>
        <v>x</v>
      </c>
      <c r="C511" t="s">
        <v>56</v>
      </c>
      <c r="E511" t="s">
        <v>244</v>
      </c>
      <c r="F511">
        <v>15</v>
      </c>
      <c r="G511">
        <v>552</v>
      </c>
      <c r="H511">
        <f>MAX(Table1[[#This Row],[h]],Table1[[#This Row],[h8]],Table1[[#This Row],[h17]],Table1[[#This Row],[h26]])</f>
        <v>15</v>
      </c>
      <c r="I511">
        <f>MAX(Table1[[#This Row],[w]],Table1[[#This Row],[w9]],Table1[[#This Row],[w18]],Table1[[#This Row],[w27]])</f>
        <v>558</v>
      </c>
      <c r="J511" t="b">
        <f>AND(Table1[[#This Row],[address]]=Table1[[#This Row],[address7]],Table1[[#This Row],[address]]=Table1[[#This Row],[address16]],Table1[[#This Row],[address]]=Table1[[#This Row],[address25]])</f>
        <v>1</v>
      </c>
      <c r="M511" t="s">
        <v>57</v>
      </c>
      <c r="O511" t="s">
        <v>244</v>
      </c>
      <c r="P511">
        <v>15</v>
      </c>
      <c r="Q511">
        <v>558</v>
      </c>
      <c r="W511" t="s">
        <v>58</v>
      </c>
      <c r="Y511" t="s">
        <v>244</v>
      </c>
      <c r="Z511">
        <v>15</v>
      </c>
      <c r="AA511">
        <v>552</v>
      </c>
      <c r="AG511" t="s">
        <v>59</v>
      </c>
      <c r="AI511" t="s">
        <v>244</v>
      </c>
      <c r="AJ511">
        <v>15</v>
      </c>
      <c r="AK511">
        <v>552</v>
      </c>
    </row>
    <row r="512" spans="1:37" ht="15" customHeight="1">
      <c r="A512" t="str">
        <f>LEFT(Table1[[#This Row],[address]],3)&amp;(RIGHT(Table1[[#This Row],[address]],LEN(Table1[[#This Row],[address]])-3)+1)</f>
        <v>$B$30</v>
      </c>
      <c r="B512" t="str">
        <f>IF(Table1[[#This Row],[E]]&lt;&gt;"",1,"x")</f>
        <v>x</v>
      </c>
      <c r="C512" t="s">
        <v>56</v>
      </c>
      <c r="E512" t="s">
        <v>245</v>
      </c>
      <c r="F512">
        <v>15</v>
      </c>
      <c r="G512">
        <v>552</v>
      </c>
      <c r="H512">
        <f>MAX(Table1[[#This Row],[h]],Table1[[#This Row],[h8]],Table1[[#This Row],[h17]],Table1[[#This Row],[h26]])</f>
        <v>15</v>
      </c>
      <c r="I512">
        <f>MAX(Table1[[#This Row],[w]],Table1[[#This Row],[w9]],Table1[[#This Row],[w18]],Table1[[#This Row],[w27]])</f>
        <v>558</v>
      </c>
      <c r="J512" t="b">
        <f>AND(Table1[[#This Row],[address]]=Table1[[#This Row],[address7]],Table1[[#This Row],[address]]=Table1[[#This Row],[address16]],Table1[[#This Row],[address]]=Table1[[#This Row],[address25]])</f>
        <v>1</v>
      </c>
      <c r="M512" t="s">
        <v>57</v>
      </c>
      <c r="O512" t="s">
        <v>245</v>
      </c>
      <c r="P512">
        <v>15</v>
      </c>
      <c r="Q512">
        <v>558</v>
      </c>
      <c r="W512" t="s">
        <v>58</v>
      </c>
      <c r="Y512" t="s">
        <v>245</v>
      </c>
      <c r="Z512">
        <v>15</v>
      </c>
      <c r="AA512">
        <v>552</v>
      </c>
      <c r="AG512" t="s">
        <v>59</v>
      </c>
      <c r="AI512" t="s">
        <v>245</v>
      </c>
      <c r="AJ512">
        <v>15</v>
      </c>
      <c r="AK512">
        <v>552</v>
      </c>
    </row>
    <row r="513" spans="1:37" ht="15" customHeight="1">
      <c r="A513" t="str">
        <f>LEFT(Table1[[#This Row],[address]],3)&amp;(RIGHT(Table1[[#This Row],[address]],LEN(Table1[[#This Row],[address]])-3)+1)</f>
        <v>$B$31</v>
      </c>
      <c r="B513" t="str">
        <f>IF(Table1[[#This Row],[E]]&lt;&gt;"",1,"x")</f>
        <v>x</v>
      </c>
      <c r="C513" t="s">
        <v>56</v>
      </c>
      <c r="E513" t="s">
        <v>246</v>
      </c>
      <c r="F513">
        <v>15</v>
      </c>
      <c r="G513">
        <v>552</v>
      </c>
      <c r="H513">
        <f>MAX(Table1[[#This Row],[h]],Table1[[#This Row],[h8]],Table1[[#This Row],[h17]],Table1[[#This Row],[h26]])</f>
        <v>15</v>
      </c>
      <c r="I513">
        <f>MAX(Table1[[#This Row],[w]],Table1[[#This Row],[w9]],Table1[[#This Row],[w18]],Table1[[#This Row],[w27]])</f>
        <v>558</v>
      </c>
      <c r="J513" t="b">
        <f>AND(Table1[[#This Row],[address]]=Table1[[#This Row],[address7]],Table1[[#This Row],[address]]=Table1[[#This Row],[address16]],Table1[[#This Row],[address]]=Table1[[#This Row],[address25]])</f>
        <v>1</v>
      </c>
      <c r="M513" t="s">
        <v>57</v>
      </c>
      <c r="O513" t="s">
        <v>246</v>
      </c>
      <c r="P513">
        <v>15</v>
      </c>
      <c r="Q513">
        <v>558</v>
      </c>
      <c r="W513" t="s">
        <v>58</v>
      </c>
      <c r="Y513" t="s">
        <v>246</v>
      </c>
      <c r="Z513">
        <v>15</v>
      </c>
      <c r="AA513">
        <v>552</v>
      </c>
      <c r="AG513" t="s">
        <v>59</v>
      </c>
      <c r="AI513" t="s">
        <v>246</v>
      </c>
      <c r="AJ513">
        <v>15</v>
      </c>
      <c r="AK513">
        <v>552</v>
      </c>
    </row>
    <row r="514" spans="1:37" ht="15" customHeight="1">
      <c r="A514" t="str">
        <f>LEFT(Table1[[#This Row],[address]],3)&amp;(RIGHT(Table1[[#This Row],[address]],LEN(Table1[[#This Row],[address]])-3)+1)</f>
        <v>$C$2</v>
      </c>
      <c r="B514">
        <f>IF(Table1[[#This Row],[E]]&lt;&gt;"",1,"x")</f>
        <v>1</v>
      </c>
      <c r="C514" t="s">
        <v>56</v>
      </c>
      <c r="D514" t="s">
        <v>341</v>
      </c>
      <c r="E514" t="s">
        <v>249</v>
      </c>
      <c r="F514">
        <v>45.75</v>
      </c>
      <c r="G514">
        <v>39.75</v>
      </c>
      <c r="H514">
        <f>MAX(Table1[[#This Row],[h]],Table1[[#This Row],[h8]],Table1[[#This Row],[h17]],Table1[[#This Row],[h26]])</f>
        <v>45.75</v>
      </c>
      <c r="I514">
        <f>MAX(Table1[[#This Row],[w]],Table1[[#This Row],[w9]],Table1[[#This Row],[w18]],Table1[[#This Row],[w27]])</f>
        <v>118.5</v>
      </c>
      <c r="J514" t="b">
        <f>AND(Table1[[#This Row],[address]]=Table1[[#This Row],[address7]],Table1[[#This Row],[address]]=Table1[[#This Row],[address16]],Table1[[#This Row],[address]]=Table1[[#This Row],[address25]])</f>
        <v>1</v>
      </c>
      <c r="M514" t="s">
        <v>57</v>
      </c>
      <c r="N514" t="s">
        <v>341</v>
      </c>
      <c r="O514" t="s">
        <v>249</v>
      </c>
      <c r="P514">
        <v>45.75</v>
      </c>
      <c r="Q514">
        <v>40.5</v>
      </c>
      <c r="W514" t="s">
        <v>58</v>
      </c>
      <c r="X514" t="s">
        <v>341</v>
      </c>
      <c r="Y514" t="s">
        <v>249</v>
      </c>
      <c r="Z514">
        <v>45.75</v>
      </c>
      <c r="AA514">
        <v>40.5</v>
      </c>
      <c r="AG514" t="s">
        <v>59</v>
      </c>
      <c r="AH514" t="s">
        <v>342</v>
      </c>
      <c r="AI514" t="s">
        <v>249</v>
      </c>
      <c r="AJ514">
        <v>45.75</v>
      </c>
      <c r="AK514">
        <v>118.5</v>
      </c>
    </row>
    <row r="515" spans="1:37" ht="15" customHeight="1">
      <c r="A515" t="str">
        <f>LEFT(Table1[[#This Row],[address]],3)&amp;(RIGHT(Table1[[#This Row],[address]],LEN(Table1[[#This Row],[address]])-3)+1)</f>
        <v>$C$3</v>
      </c>
      <c r="B515" t="s">
        <v>155</v>
      </c>
      <c r="C515" t="s">
        <v>56</v>
      </c>
      <c r="D515" t="s">
        <v>32</v>
      </c>
      <c r="E515" t="s">
        <v>248</v>
      </c>
      <c r="F515">
        <v>15.75</v>
      </c>
      <c r="G515">
        <v>39.75</v>
      </c>
      <c r="H515">
        <f>MAX(Table1[[#This Row],[h]],Table1[[#This Row],[h8]],Table1[[#This Row],[h17]],Table1[[#This Row],[h26]])</f>
        <v>15.75</v>
      </c>
      <c r="I515">
        <f>MAX(Table1[[#This Row],[w]],Table1[[#This Row],[w9]],Table1[[#This Row],[w18]],Table1[[#This Row],[w27]])</f>
        <v>118.5</v>
      </c>
      <c r="J515" t="b">
        <f>AND(Table1[[#This Row],[address]]=Table1[[#This Row],[address7]],Table1[[#This Row],[address]]=Table1[[#This Row],[address16]],Table1[[#This Row],[address]]=Table1[[#This Row],[address25]])</f>
        <v>1</v>
      </c>
      <c r="M515" t="s">
        <v>57</v>
      </c>
      <c r="N515" t="s">
        <v>32</v>
      </c>
      <c r="O515" t="s">
        <v>248</v>
      </c>
      <c r="P515">
        <v>15.75</v>
      </c>
      <c r="Q515">
        <v>40.5</v>
      </c>
      <c r="W515" t="s">
        <v>58</v>
      </c>
      <c r="X515" t="s">
        <v>32</v>
      </c>
      <c r="Y515" t="s">
        <v>248</v>
      </c>
      <c r="Z515">
        <v>15.75</v>
      </c>
      <c r="AA515">
        <v>40.5</v>
      </c>
      <c r="AG515" t="s">
        <v>59</v>
      </c>
      <c r="AH515" t="s">
        <v>32</v>
      </c>
      <c r="AI515" t="s">
        <v>248</v>
      </c>
      <c r="AJ515">
        <v>15.75</v>
      </c>
      <c r="AK515">
        <v>118.5</v>
      </c>
    </row>
    <row r="516" spans="1:37" ht="15" customHeight="1">
      <c r="A516" t="str">
        <f>LEFT(Table1[[#This Row],[address]],3)&amp;(RIGHT(Table1[[#This Row],[address]],LEN(Table1[[#This Row],[address]])-3)+1)</f>
        <v>$C$4</v>
      </c>
      <c r="B516" t="str">
        <f>IF(Table1[[#This Row],[E]]&lt;&gt;"",1,"x")</f>
        <v>x</v>
      </c>
      <c r="C516" t="s">
        <v>56</v>
      </c>
      <c r="E516" t="s">
        <v>250</v>
      </c>
      <c r="F516">
        <v>85.5</v>
      </c>
      <c r="G516">
        <v>39.75</v>
      </c>
      <c r="H516">
        <f>MAX(Table1[[#This Row],[h]],Table1[[#This Row],[h8]],Table1[[#This Row],[h17]],Table1[[#This Row],[h26]])</f>
        <v>99</v>
      </c>
      <c r="I516">
        <f>MAX(Table1[[#This Row],[w]],Table1[[#This Row],[w9]],Table1[[#This Row],[w18]],Table1[[#This Row],[w27]])</f>
        <v>118.5</v>
      </c>
      <c r="J516" t="b">
        <f>AND(Table1[[#This Row],[address]]=Table1[[#This Row],[address7]],Table1[[#This Row],[address]]=Table1[[#This Row],[address16]],Table1[[#This Row],[address]]=Table1[[#This Row],[address25]])</f>
        <v>1</v>
      </c>
      <c r="M516" t="s">
        <v>57</v>
      </c>
      <c r="O516" t="s">
        <v>250</v>
      </c>
      <c r="P516">
        <v>99</v>
      </c>
      <c r="Q516">
        <v>40.5</v>
      </c>
      <c r="W516" t="s">
        <v>58</v>
      </c>
      <c r="Y516" t="s">
        <v>250</v>
      </c>
      <c r="Z516">
        <v>85.5</v>
      </c>
      <c r="AA516">
        <v>40.5</v>
      </c>
      <c r="AG516" t="s">
        <v>59</v>
      </c>
      <c r="AI516" t="s">
        <v>250</v>
      </c>
      <c r="AJ516">
        <v>85.5</v>
      </c>
      <c r="AK516">
        <v>118.5</v>
      </c>
    </row>
    <row r="517" spans="1:37" ht="15" customHeight="1">
      <c r="A517" t="str">
        <f>LEFT(Table1[[#This Row],[address]],3)&amp;(RIGHT(Table1[[#This Row],[address]],LEN(Table1[[#This Row],[address]])-3)+1)</f>
        <v>$C$5</v>
      </c>
      <c r="B517" t="s">
        <v>155</v>
      </c>
      <c r="C517" t="s">
        <v>56</v>
      </c>
      <c r="D517" t="s">
        <v>32</v>
      </c>
      <c r="E517" t="s">
        <v>251</v>
      </c>
      <c r="F517">
        <v>55.5</v>
      </c>
      <c r="G517">
        <v>39.75</v>
      </c>
      <c r="H517">
        <f>MAX(Table1[[#This Row],[h]],Table1[[#This Row],[h8]],Table1[[#This Row],[h17]],Table1[[#This Row],[h26]])</f>
        <v>55.5</v>
      </c>
      <c r="I517">
        <f>MAX(Table1[[#This Row],[w]],Table1[[#This Row],[w9]],Table1[[#This Row],[w18]],Table1[[#This Row],[w27]])</f>
        <v>118.5</v>
      </c>
      <c r="J517" t="b">
        <f>AND(Table1[[#This Row],[address]]=Table1[[#This Row],[address7]],Table1[[#This Row],[address]]=Table1[[#This Row],[address16]],Table1[[#This Row],[address]]=Table1[[#This Row],[address25]])</f>
        <v>1</v>
      </c>
      <c r="M517" t="s">
        <v>57</v>
      </c>
      <c r="N517" t="s">
        <v>32</v>
      </c>
      <c r="O517" t="s">
        <v>251</v>
      </c>
      <c r="P517">
        <v>55.5</v>
      </c>
      <c r="Q517">
        <v>40.5</v>
      </c>
      <c r="W517" t="s">
        <v>58</v>
      </c>
      <c r="X517" t="s">
        <v>32</v>
      </c>
      <c r="Y517" t="s">
        <v>251</v>
      </c>
      <c r="Z517">
        <v>55.5</v>
      </c>
      <c r="AA517">
        <v>40.5</v>
      </c>
      <c r="AG517" t="s">
        <v>59</v>
      </c>
      <c r="AH517" t="s">
        <v>32</v>
      </c>
      <c r="AI517" t="s">
        <v>251</v>
      </c>
      <c r="AJ517">
        <v>55.5</v>
      </c>
      <c r="AK517">
        <v>118.5</v>
      </c>
    </row>
    <row r="518" spans="1:37" ht="15" customHeight="1">
      <c r="A518" t="str">
        <f>LEFT(Table1[[#This Row],[address]],3)&amp;(RIGHT(Table1[[#This Row],[address]],LEN(Table1[[#This Row],[address]])-3)+1)</f>
        <v>$C$6</v>
      </c>
      <c r="B518" t="str">
        <f>IF(Table1[[#This Row],[E]]&lt;&gt;"",1,"x")</f>
        <v>x</v>
      </c>
      <c r="C518" t="s">
        <v>56</v>
      </c>
      <c r="E518" t="s">
        <v>252</v>
      </c>
      <c r="F518">
        <v>91.5</v>
      </c>
      <c r="G518">
        <v>39.75</v>
      </c>
      <c r="H518">
        <f>MAX(Table1[[#This Row],[h]],Table1[[#This Row],[h8]],Table1[[#This Row],[h17]],Table1[[#This Row],[h26]])</f>
        <v>91.5</v>
      </c>
      <c r="I518">
        <f>MAX(Table1[[#This Row],[w]],Table1[[#This Row],[w9]],Table1[[#This Row],[w18]],Table1[[#This Row],[w27]])</f>
        <v>118.5</v>
      </c>
      <c r="J518" t="b">
        <f>AND(Table1[[#This Row],[address]]=Table1[[#This Row],[address7]],Table1[[#This Row],[address]]=Table1[[#This Row],[address16]],Table1[[#This Row],[address]]=Table1[[#This Row],[address25]])</f>
        <v>1</v>
      </c>
      <c r="M518" t="s">
        <v>57</v>
      </c>
      <c r="O518" t="s">
        <v>252</v>
      </c>
      <c r="P518">
        <v>91.5</v>
      </c>
      <c r="Q518">
        <v>40.5</v>
      </c>
      <c r="W518" t="s">
        <v>58</v>
      </c>
      <c r="Y518" t="s">
        <v>252</v>
      </c>
      <c r="Z518">
        <v>91.5</v>
      </c>
      <c r="AA518">
        <v>40.5</v>
      </c>
      <c r="AG518" t="s">
        <v>59</v>
      </c>
      <c r="AI518" t="s">
        <v>252</v>
      </c>
      <c r="AJ518">
        <v>91.5</v>
      </c>
      <c r="AK518">
        <v>118.5</v>
      </c>
    </row>
    <row r="519" spans="1:37" ht="15" customHeight="1">
      <c r="A519" t="str">
        <f>LEFT(Table1[[#This Row],[address]],3)&amp;(RIGHT(Table1[[#This Row],[address]],LEN(Table1[[#This Row],[address]])-3)+1)</f>
        <v>$C$7</v>
      </c>
      <c r="B519" t="str">
        <f>IF(Table1[[#This Row],[E]]&lt;&gt;"",1,"x")</f>
        <v>x</v>
      </c>
      <c r="C519" t="s">
        <v>56</v>
      </c>
      <c r="E519" t="s">
        <v>253</v>
      </c>
      <c r="F519">
        <v>58.5</v>
      </c>
      <c r="G519">
        <v>39.75</v>
      </c>
      <c r="H519">
        <f>MAX(Table1[[#This Row],[h]],Table1[[#This Row],[h8]],Table1[[#This Row],[h17]],Table1[[#This Row],[h26]])</f>
        <v>58.5</v>
      </c>
      <c r="I519">
        <f>MAX(Table1[[#This Row],[w]],Table1[[#This Row],[w9]],Table1[[#This Row],[w18]],Table1[[#This Row],[w27]])</f>
        <v>118.5</v>
      </c>
      <c r="J519" t="b">
        <f>AND(Table1[[#This Row],[address]]=Table1[[#This Row],[address7]],Table1[[#This Row],[address]]=Table1[[#This Row],[address16]],Table1[[#This Row],[address]]=Table1[[#This Row],[address25]])</f>
        <v>1</v>
      </c>
      <c r="M519" t="s">
        <v>57</v>
      </c>
      <c r="O519" t="s">
        <v>253</v>
      </c>
      <c r="P519">
        <v>58.5</v>
      </c>
      <c r="Q519">
        <v>40.5</v>
      </c>
      <c r="W519" t="s">
        <v>58</v>
      </c>
      <c r="Y519" t="s">
        <v>253</v>
      </c>
      <c r="Z519">
        <v>58.5</v>
      </c>
      <c r="AA519">
        <v>40.5</v>
      </c>
      <c r="AG519" t="s">
        <v>59</v>
      </c>
      <c r="AI519" t="s">
        <v>253</v>
      </c>
      <c r="AJ519">
        <v>58.5</v>
      </c>
      <c r="AK519">
        <v>118.5</v>
      </c>
    </row>
    <row r="520" spans="1:37" ht="15" customHeight="1">
      <c r="A520" t="str">
        <f>LEFT(Table1[[#This Row],[address]],3)&amp;(RIGHT(Table1[[#This Row],[address]],LEN(Table1[[#This Row],[address]])-3)+1)</f>
        <v>$C$8</v>
      </c>
      <c r="B520" t="str">
        <f>IF(Table1[[#This Row],[E]]&lt;&gt;"",1,"x")</f>
        <v>x</v>
      </c>
      <c r="C520" t="s">
        <v>56</v>
      </c>
      <c r="E520" t="s">
        <v>254</v>
      </c>
      <c r="F520">
        <v>60.75</v>
      </c>
      <c r="G520">
        <v>39.75</v>
      </c>
      <c r="H520">
        <f>MAX(Table1[[#This Row],[h]],Table1[[#This Row],[h8]],Table1[[#This Row],[h17]],Table1[[#This Row],[h26]])</f>
        <v>60.75</v>
      </c>
      <c r="I520">
        <f>MAX(Table1[[#This Row],[w]],Table1[[#This Row],[w9]],Table1[[#This Row],[w18]],Table1[[#This Row],[w27]])</f>
        <v>118.5</v>
      </c>
      <c r="J520" t="b">
        <f>AND(Table1[[#This Row],[address]]=Table1[[#This Row],[address7]],Table1[[#This Row],[address]]=Table1[[#This Row],[address16]],Table1[[#This Row],[address]]=Table1[[#This Row],[address25]])</f>
        <v>1</v>
      </c>
      <c r="M520" t="s">
        <v>57</v>
      </c>
      <c r="O520" t="s">
        <v>254</v>
      </c>
      <c r="P520">
        <v>60.75</v>
      </c>
      <c r="Q520">
        <v>40.5</v>
      </c>
      <c r="W520" t="s">
        <v>58</v>
      </c>
      <c r="Y520" t="s">
        <v>254</v>
      </c>
      <c r="Z520">
        <v>60.75</v>
      </c>
      <c r="AA520">
        <v>40.5</v>
      </c>
      <c r="AG520" t="s">
        <v>59</v>
      </c>
      <c r="AI520" t="s">
        <v>254</v>
      </c>
      <c r="AJ520">
        <v>60.75</v>
      </c>
      <c r="AK520">
        <v>118.5</v>
      </c>
    </row>
    <row r="521" spans="1:37" ht="15" customHeight="1">
      <c r="A521" t="str">
        <f>LEFT(Table1[[#This Row],[address]],3)&amp;(RIGHT(Table1[[#This Row],[address]],LEN(Table1[[#This Row],[address]])-3)+1)</f>
        <v>$C$9</v>
      </c>
      <c r="B521" t="str">
        <f>IF(Table1[[#This Row],[E]]&lt;&gt;"",1,"x")</f>
        <v>x</v>
      </c>
      <c r="C521" t="s">
        <v>56</v>
      </c>
      <c r="E521" t="s">
        <v>255</v>
      </c>
      <c r="F521">
        <v>81</v>
      </c>
      <c r="G521">
        <v>39.75</v>
      </c>
      <c r="H521">
        <f>MAX(Table1[[#This Row],[h]],Table1[[#This Row],[h8]],Table1[[#This Row],[h17]],Table1[[#This Row],[h26]])</f>
        <v>81</v>
      </c>
      <c r="I521">
        <f>MAX(Table1[[#This Row],[w]],Table1[[#This Row],[w9]],Table1[[#This Row],[w18]],Table1[[#This Row],[w27]])</f>
        <v>118.5</v>
      </c>
      <c r="J521" t="b">
        <f>AND(Table1[[#This Row],[address]]=Table1[[#This Row],[address7]],Table1[[#This Row],[address]]=Table1[[#This Row],[address16]],Table1[[#This Row],[address]]=Table1[[#This Row],[address25]])</f>
        <v>1</v>
      </c>
      <c r="M521" t="s">
        <v>57</v>
      </c>
      <c r="O521" t="s">
        <v>255</v>
      </c>
      <c r="P521">
        <v>81</v>
      </c>
      <c r="Q521">
        <v>40.5</v>
      </c>
      <c r="W521" t="s">
        <v>58</v>
      </c>
      <c r="Y521" t="s">
        <v>255</v>
      </c>
      <c r="Z521">
        <v>81</v>
      </c>
      <c r="AA521">
        <v>40.5</v>
      </c>
      <c r="AG521" t="s">
        <v>59</v>
      </c>
      <c r="AI521" t="s">
        <v>255</v>
      </c>
      <c r="AJ521">
        <v>81</v>
      </c>
      <c r="AK521">
        <v>118.5</v>
      </c>
    </row>
    <row r="522" spans="1:37" ht="15" customHeight="1">
      <c r="A522" t="str">
        <f>LEFT(Table1[[#This Row],[address]],3)&amp;(RIGHT(Table1[[#This Row],[address]],LEN(Table1[[#This Row],[address]])-3)+1)</f>
        <v>$C$10</v>
      </c>
      <c r="B522" t="str">
        <f>IF(Table1[[#This Row],[E]]&lt;&gt;"",1,"x")</f>
        <v>x</v>
      </c>
      <c r="C522" t="s">
        <v>56</v>
      </c>
      <c r="E522" t="s">
        <v>256</v>
      </c>
      <c r="F522">
        <v>36</v>
      </c>
      <c r="G522">
        <v>39.75</v>
      </c>
      <c r="H522">
        <f>MAX(Table1[[#This Row],[h]],Table1[[#This Row],[h8]],Table1[[#This Row],[h17]],Table1[[#This Row],[h26]])</f>
        <v>36</v>
      </c>
      <c r="I522">
        <f>MAX(Table1[[#This Row],[w]],Table1[[#This Row],[w9]],Table1[[#This Row],[w18]],Table1[[#This Row],[w27]])</f>
        <v>118.5</v>
      </c>
      <c r="J522" t="b">
        <f>AND(Table1[[#This Row],[address]]=Table1[[#This Row],[address7]],Table1[[#This Row],[address]]=Table1[[#This Row],[address16]],Table1[[#This Row],[address]]=Table1[[#This Row],[address25]])</f>
        <v>1</v>
      </c>
      <c r="M522" t="s">
        <v>57</v>
      </c>
      <c r="O522" t="s">
        <v>256</v>
      </c>
      <c r="P522">
        <v>36</v>
      </c>
      <c r="Q522">
        <v>40.5</v>
      </c>
      <c r="W522" t="s">
        <v>58</v>
      </c>
      <c r="Y522" t="s">
        <v>256</v>
      </c>
      <c r="Z522">
        <v>36</v>
      </c>
      <c r="AA522">
        <v>40.5</v>
      </c>
      <c r="AG522" t="s">
        <v>59</v>
      </c>
      <c r="AI522" t="s">
        <v>256</v>
      </c>
      <c r="AJ522">
        <v>36</v>
      </c>
      <c r="AK522">
        <v>118.5</v>
      </c>
    </row>
    <row r="523" spans="1:37" ht="15" customHeight="1">
      <c r="A523" t="str">
        <f>LEFT(Table1[[#This Row],[address]],3)&amp;(RIGHT(Table1[[#This Row],[address]],LEN(Table1[[#This Row],[address]])-3)+1)</f>
        <v>$C$11</v>
      </c>
      <c r="B523" t="str">
        <f>IF(Table1[[#This Row],[E]]&lt;&gt;"",1,"x")</f>
        <v>x</v>
      </c>
      <c r="C523" t="s">
        <v>56</v>
      </c>
      <c r="E523" t="s">
        <v>257</v>
      </c>
      <c r="F523">
        <v>117</v>
      </c>
      <c r="G523">
        <v>39.75</v>
      </c>
      <c r="H523">
        <f>MAX(Table1[[#This Row],[h]],Table1[[#This Row],[h8]],Table1[[#This Row],[h17]],Table1[[#This Row],[h26]])</f>
        <v>117</v>
      </c>
      <c r="I523">
        <f>MAX(Table1[[#This Row],[w]],Table1[[#This Row],[w9]],Table1[[#This Row],[w18]],Table1[[#This Row],[w27]])</f>
        <v>118.5</v>
      </c>
      <c r="J523" t="b">
        <f>AND(Table1[[#This Row],[address]]=Table1[[#This Row],[address7]],Table1[[#This Row],[address]]=Table1[[#This Row],[address16]],Table1[[#This Row],[address]]=Table1[[#This Row],[address25]])</f>
        <v>1</v>
      </c>
      <c r="M523" t="s">
        <v>57</v>
      </c>
      <c r="O523" t="s">
        <v>257</v>
      </c>
      <c r="P523">
        <v>111</v>
      </c>
      <c r="Q523">
        <v>40.5</v>
      </c>
      <c r="W523" t="s">
        <v>58</v>
      </c>
      <c r="Y523" t="s">
        <v>257</v>
      </c>
      <c r="Z523">
        <v>117</v>
      </c>
      <c r="AA523">
        <v>40.5</v>
      </c>
      <c r="AG523" t="s">
        <v>59</v>
      </c>
      <c r="AI523" t="s">
        <v>257</v>
      </c>
      <c r="AJ523">
        <v>117</v>
      </c>
      <c r="AK523">
        <v>118.5</v>
      </c>
    </row>
    <row r="524" spans="1:37" ht="15" customHeight="1">
      <c r="A524" t="str">
        <f>LEFT(Table1[[#This Row],[address]],3)&amp;(RIGHT(Table1[[#This Row],[address]],LEN(Table1[[#This Row],[address]])-3)+1)</f>
        <v>$C$12</v>
      </c>
      <c r="B524" t="s">
        <v>155</v>
      </c>
      <c r="C524" t="s">
        <v>56</v>
      </c>
      <c r="D524" t="s">
        <v>32</v>
      </c>
      <c r="E524" t="s">
        <v>258</v>
      </c>
      <c r="F524">
        <v>37.5</v>
      </c>
      <c r="G524">
        <v>39.75</v>
      </c>
      <c r="H524">
        <f>MAX(Table1[[#This Row],[h]],Table1[[#This Row],[h8]],Table1[[#This Row],[h17]],Table1[[#This Row],[h26]])</f>
        <v>51.75</v>
      </c>
      <c r="I524">
        <f>MAX(Table1[[#This Row],[w]],Table1[[#This Row],[w9]],Table1[[#This Row],[w18]],Table1[[#This Row],[w27]])</f>
        <v>118.5</v>
      </c>
      <c r="J524" t="b">
        <f>AND(Table1[[#This Row],[address]]=Table1[[#This Row],[address7]],Table1[[#This Row],[address]]=Table1[[#This Row],[address16]],Table1[[#This Row],[address]]=Table1[[#This Row],[address25]])</f>
        <v>1</v>
      </c>
      <c r="M524" t="s">
        <v>57</v>
      </c>
      <c r="N524" t="s">
        <v>32</v>
      </c>
      <c r="O524" t="s">
        <v>258</v>
      </c>
      <c r="P524">
        <v>51.75</v>
      </c>
      <c r="Q524">
        <v>40.5</v>
      </c>
      <c r="W524" t="s">
        <v>58</v>
      </c>
      <c r="X524" t="s">
        <v>32</v>
      </c>
      <c r="Y524" t="s">
        <v>258</v>
      </c>
      <c r="Z524">
        <v>37.5</v>
      </c>
      <c r="AA524">
        <v>40.5</v>
      </c>
      <c r="AG524" t="s">
        <v>59</v>
      </c>
      <c r="AH524" t="s">
        <v>32</v>
      </c>
      <c r="AI524" t="s">
        <v>258</v>
      </c>
      <c r="AJ524">
        <v>37.5</v>
      </c>
      <c r="AK524">
        <v>118.5</v>
      </c>
    </row>
    <row r="525" spans="1:37" ht="15" customHeight="1">
      <c r="A525" t="str">
        <f>LEFT(Table1[[#This Row],[address]],3)&amp;(RIGHT(Table1[[#This Row],[address]],LEN(Table1[[#This Row],[address]])-3)+1)</f>
        <v>$C$13</v>
      </c>
      <c r="B525" t="str">
        <f>IF(Table1[[#This Row],[E]]&lt;&gt;"",1,"x")</f>
        <v>x</v>
      </c>
      <c r="C525" t="s">
        <v>56</v>
      </c>
      <c r="E525" t="s">
        <v>259</v>
      </c>
      <c r="F525">
        <v>51.75</v>
      </c>
      <c r="G525">
        <v>39.75</v>
      </c>
      <c r="H525">
        <f>MAX(Table1[[#This Row],[h]],Table1[[#This Row],[h8]],Table1[[#This Row],[h17]],Table1[[#This Row],[h26]])</f>
        <v>52.5</v>
      </c>
      <c r="I525">
        <f>MAX(Table1[[#This Row],[w]],Table1[[#This Row],[w9]],Table1[[#This Row],[w18]],Table1[[#This Row],[w27]])</f>
        <v>118.5</v>
      </c>
      <c r="J525" t="b">
        <f>AND(Table1[[#This Row],[address]]=Table1[[#This Row],[address7]],Table1[[#This Row],[address]]=Table1[[#This Row],[address16]],Table1[[#This Row],[address]]=Table1[[#This Row],[address25]])</f>
        <v>1</v>
      </c>
      <c r="M525" t="s">
        <v>57</v>
      </c>
      <c r="O525" t="s">
        <v>259</v>
      </c>
      <c r="P525">
        <v>52.5</v>
      </c>
      <c r="Q525">
        <v>40.5</v>
      </c>
      <c r="W525" t="s">
        <v>58</v>
      </c>
      <c r="Y525" t="s">
        <v>259</v>
      </c>
      <c r="Z525">
        <v>51.75</v>
      </c>
      <c r="AA525">
        <v>40.5</v>
      </c>
      <c r="AG525" t="s">
        <v>59</v>
      </c>
      <c r="AI525" t="s">
        <v>259</v>
      </c>
      <c r="AJ525">
        <v>51.75</v>
      </c>
      <c r="AK525">
        <v>118.5</v>
      </c>
    </row>
    <row r="526" spans="1:37" ht="15" customHeight="1">
      <c r="A526" t="str">
        <f>LEFT(Table1[[#This Row],[address]],3)&amp;(RIGHT(Table1[[#This Row],[address]],LEN(Table1[[#This Row],[address]])-3)+1)</f>
        <v>$C$14</v>
      </c>
      <c r="B526" t="str">
        <f>IF(Table1[[#This Row],[E]]&lt;&gt;"",1,"x")</f>
        <v>x</v>
      </c>
      <c r="C526" t="s">
        <v>56</v>
      </c>
      <c r="E526" t="s">
        <v>260</v>
      </c>
      <c r="F526">
        <v>60</v>
      </c>
      <c r="G526">
        <v>39.75</v>
      </c>
      <c r="H526">
        <f>MAX(Table1[[#This Row],[h]],Table1[[#This Row],[h8]],Table1[[#This Row],[h17]],Table1[[#This Row],[h26]])</f>
        <v>63</v>
      </c>
      <c r="I526">
        <f>MAX(Table1[[#This Row],[w]],Table1[[#This Row],[w9]],Table1[[#This Row],[w18]],Table1[[#This Row],[w27]])</f>
        <v>118.5</v>
      </c>
      <c r="J526" t="b">
        <f>AND(Table1[[#This Row],[address]]=Table1[[#This Row],[address7]],Table1[[#This Row],[address]]=Table1[[#This Row],[address16]],Table1[[#This Row],[address]]=Table1[[#This Row],[address25]])</f>
        <v>1</v>
      </c>
      <c r="M526" t="s">
        <v>57</v>
      </c>
      <c r="O526" t="s">
        <v>260</v>
      </c>
      <c r="P526">
        <v>63</v>
      </c>
      <c r="Q526">
        <v>40.5</v>
      </c>
      <c r="W526" t="s">
        <v>58</v>
      </c>
      <c r="Y526" t="s">
        <v>260</v>
      </c>
      <c r="Z526">
        <v>60</v>
      </c>
      <c r="AA526">
        <v>40.5</v>
      </c>
      <c r="AG526" t="s">
        <v>59</v>
      </c>
      <c r="AI526" t="s">
        <v>260</v>
      </c>
      <c r="AJ526">
        <v>60</v>
      </c>
      <c r="AK526">
        <v>118.5</v>
      </c>
    </row>
    <row r="527" spans="1:37" ht="15" customHeight="1">
      <c r="A527" t="str">
        <f>LEFT(Table1[[#This Row],[address]],3)&amp;(RIGHT(Table1[[#This Row],[address]],LEN(Table1[[#This Row],[address]])-3)+1)</f>
        <v>$C$15</v>
      </c>
      <c r="B527" t="str">
        <f>IF(Table1[[#This Row],[E]]&lt;&gt;"",1,"x")</f>
        <v>x</v>
      </c>
      <c r="C527" t="s">
        <v>56</v>
      </c>
      <c r="E527" t="s">
        <v>261</v>
      </c>
      <c r="F527">
        <v>60</v>
      </c>
      <c r="G527">
        <v>39.75</v>
      </c>
      <c r="H527">
        <f>MAX(Table1[[#This Row],[h]],Table1[[#This Row],[h8]],Table1[[#This Row],[h17]],Table1[[#This Row],[h26]])</f>
        <v>60</v>
      </c>
      <c r="I527">
        <f>MAX(Table1[[#This Row],[w]],Table1[[#This Row],[w9]],Table1[[#This Row],[w18]],Table1[[#This Row],[w27]])</f>
        <v>118.5</v>
      </c>
      <c r="J527" t="b">
        <f>AND(Table1[[#This Row],[address]]=Table1[[#This Row],[address7]],Table1[[#This Row],[address]]=Table1[[#This Row],[address16]],Table1[[#This Row],[address]]=Table1[[#This Row],[address25]])</f>
        <v>1</v>
      </c>
      <c r="M527" t="s">
        <v>57</v>
      </c>
      <c r="O527" t="s">
        <v>261</v>
      </c>
      <c r="P527">
        <v>60</v>
      </c>
      <c r="Q527">
        <v>40.5</v>
      </c>
      <c r="W527" t="s">
        <v>58</v>
      </c>
      <c r="Y527" t="s">
        <v>261</v>
      </c>
      <c r="Z527">
        <v>60</v>
      </c>
      <c r="AA527">
        <v>40.5</v>
      </c>
      <c r="AG527" t="s">
        <v>59</v>
      </c>
      <c r="AI527" t="s">
        <v>261</v>
      </c>
      <c r="AJ527">
        <v>60</v>
      </c>
      <c r="AK527">
        <v>118.5</v>
      </c>
    </row>
    <row r="528" spans="1:37" ht="15" customHeight="1">
      <c r="A528" t="str">
        <f>LEFT(Table1[[#This Row],[address]],3)&amp;(RIGHT(Table1[[#This Row],[address]],LEN(Table1[[#This Row],[address]])-3)+1)</f>
        <v>$C$16</v>
      </c>
      <c r="B528" t="str">
        <f>IF(Table1[[#This Row],[E]]&lt;&gt;"",1,"x")</f>
        <v>x</v>
      </c>
      <c r="C528" t="s">
        <v>56</v>
      </c>
      <c r="E528" t="s">
        <v>262</v>
      </c>
      <c r="F528">
        <v>60.75</v>
      </c>
      <c r="G528">
        <v>39.75</v>
      </c>
      <c r="H528">
        <f>MAX(Table1[[#This Row],[h]],Table1[[#This Row],[h8]],Table1[[#This Row],[h17]],Table1[[#This Row],[h26]])</f>
        <v>60.75</v>
      </c>
      <c r="I528">
        <f>MAX(Table1[[#This Row],[w]],Table1[[#This Row],[w9]],Table1[[#This Row],[w18]],Table1[[#This Row],[w27]])</f>
        <v>118.5</v>
      </c>
      <c r="J528" t="b">
        <f>AND(Table1[[#This Row],[address]]=Table1[[#This Row],[address7]],Table1[[#This Row],[address]]=Table1[[#This Row],[address16]],Table1[[#This Row],[address]]=Table1[[#This Row],[address25]])</f>
        <v>1</v>
      </c>
      <c r="M528" t="s">
        <v>57</v>
      </c>
      <c r="O528" t="s">
        <v>262</v>
      </c>
      <c r="P528">
        <v>60.75</v>
      </c>
      <c r="Q528">
        <v>40.5</v>
      </c>
      <c r="W528" t="s">
        <v>58</v>
      </c>
      <c r="Y528" t="s">
        <v>262</v>
      </c>
      <c r="Z528">
        <v>60.75</v>
      </c>
      <c r="AA528">
        <v>40.5</v>
      </c>
      <c r="AG528" t="s">
        <v>59</v>
      </c>
      <c r="AI528" t="s">
        <v>262</v>
      </c>
      <c r="AJ528">
        <v>60.75</v>
      </c>
      <c r="AK528">
        <v>118.5</v>
      </c>
    </row>
    <row r="529" spans="1:37" ht="15" customHeight="1">
      <c r="A529" t="str">
        <f>LEFT(Table1[[#This Row],[address]],3)&amp;(RIGHT(Table1[[#This Row],[address]],LEN(Table1[[#This Row],[address]])-3)+1)</f>
        <v>$C$17</v>
      </c>
      <c r="B529" t="str">
        <f>IF(Table1[[#This Row],[E]]&lt;&gt;"",1,"x")</f>
        <v>x</v>
      </c>
      <c r="C529" t="s">
        <v>56</v>
      </c>
      <c r="E529" t="s">
        <v>263</v>
      </c>
      <c r="F529">
        <v>39</v>
      </c>
      <c r="G529">
        <v>39.75</v>
      </c>
      <c r="H529">
        <f>MAX(Table1[[#This Row],[h]],Table1[[#This Row],[h8]],Table1[[#This Row],[h17]],Table1[[#This Row],[h26]])</f>
        <v>39</v>
      </c>
      <c r="I529">
        <f>MAX(Table1[[#This Row],[w]],Table1[[#This Row],[w9]],Table1[[#This Row],[w18]],Table1[[#This Row],[w27]])</f>
        <v>118.5</v>
      </c>
      <c r="J529" t="b">
        <f>AND(Table1[[#This Row],[address]]=Table1[[#This Row],[address7]],Table1[[#This Row],[address]]=Table1[[#This Row],[address16]],Table1[[#This Row],[address]]=Table1[[#This Row],[address25]])</f>
        <v>1</v>
      </c>
      <c r="M529" t="s">
        <v>57</v>
      </c>
      <c r="O529" t="s">
        <v>263</v>
      </c>
      <c r="P529">
        <v>39</v>
      </c>
      <c r="Q529">
        <v>40.5</v>
      </c>
      <c r="W529" t="s">
        <v>58</v>
      </c>
      <c r="Y529" t="s">
        <v>263</v>
      </c>
      <c r="Z529">
        <v>39</v>
      </c>
      <c r="AA529">
        <v>40.5</v>
      </c>
      <c r="AG529" t="s">
        <v>59</v>
      </c>
      <c r="AI529" t="s">
        <v>263</v>
      </c>
      <c r="AJ529">
        <v>39</v>
      </c>
      <c r="AK529">
        <v>118.5</v>
      </c>
    </row>
    <row r="530" spans="1:37" ht="15" customHeight="1">
      <c r="A530" t="str">
        <f>LEFT(Table1[[#This Row],[address]],3)&amp;(RIGHT(Table1[[#This Row],[address]],LEN(Table1[[#This Row],[address]])-3)+1)</f>
        <v>$C$18</v>
      </c>
      <c r="B530" t="str">
        <f>IF(Table1[[#This Row],[E]]&lt;&gt;"",1,"x")</f>
        <v>x</v>
      </c>
      <c r="C530" t="s">
        <v>56</v>
      </c>
      <c r="E530" t="s">
        <v>265</v>
      </c>
      <c r="F530">
        <v>88.5</v>
      </c>
      <c r="G530">
        <v>39.75</v>
      </c>
      <c r="H530">
        <f>MAX(Table1[[#This Row],[h]],Table1[[#This Row],[h8]],Table1[[#This Row],[h17]],Table1[[#This Row],[h26]])</f>
        <v>88.5</v>
      </c>
      <c r="I530">
        <f>MAX(Table1[[#This Row],[w]],Table1[[#This Row],[w9]],Table1[[#This Row],[w18]],Table1[[#This Row],[w27]])</f>
        <v>118.5</v>
      </c>
      <c r="J530" t="b">
        <f>AND(Table1[[#This Row],[address]]=Table1[[#This Row],[address7]],Table1[[#This Row],[address]]=Table1[[#This Row],[address16]],Table1[[#This Row],[address]]=Table1[[#This Row],[address25]])</f>
        <v>1</v>
      </c>
      <c r="M530" t="s">
        <v>57</v>
      </c>
      <c r="O530" t="s">
        <v>265</v>
      </c>
      <c r="P530">
        <v>88.5</v>
      </c>
      <c r="Q530">
        <v>40.5</v>
      </c>
      <c r="W530" t="s">
        <v>58</v>
      </c>
      <c r="Y530" t="s">
        <v>265</v>
      </c>
      <c r="Z530">
        <v>88.5</v>
      </c>
      <c r="AA530">
        <v>40.5</v>
      </c>
      <c r="AG530" t="s">
        <v>59</v>
      </c>
      <c r="AI530" t="s">
        <v>265</v>
      </c>
      <c r="AJ530">
        <v>88.5</v>
      </c>
      <c r="AK530">
        <v>118.5</v>
      </c>
    </row>
    <row r="531" spans="1:37" ht="15" customHeight="1">
      <c r="A531" t="str">
        <f>LEFT(Table1[[#This Row],[address]],3)&amp;(RIGHT(Table1[[#This Row],[address]],LEN(Table1[[#This Row],[address]])-3)+1)</f>
        <v>$C$19</v>
      </c>
      <c r="B531" t="s">
        <v>155</v>
      </c>
      <c r="C531" t="s">
        <v>56</v>
      </c>
      <c r="D531" t="s">
        <v>32</v>
      </c>
      <c r="E531" t="s">
        <v>270</v>
      </c>
      <c r="F531">
        <v>54.75</v>
      </c>
      <c r="G531">
        <v>39.75</v>
      </c>
      <c r="H531">
        <f>MAX(Table1[[#This Row],[h]],Table1[[#This Row],[h8]],Table1[[#This Row],[h17]],Table1[[#This Row],[h26]])</f>
        <v>54.75</v>
      </c>
      <c r="I531">
        <f>MAX(Table1[[#This Row],[w]],Table1[[#This Row],[w9]],Table1[[#This Row],[w18]],Table1[[#This Row],[w27]])</f>
        <v>118.5</v>
      </c>
      <c r="J531" t="b">
        <f>AND(Table1[[#This Row],[address]]=Table1[[#This Row],[address7]],Table1[[#This Row],[address]]=Table1[[#This Row],[address16]],Table1[[#This Row],[address]]=Table1[[#This Row],[address25]])</f>
        <v>1</v>
      </c>
      <c r="M531" t="s">
        <v>57</v>
      </c>
      <c r="N531" t="s">
        <v>32</v>
      </c>
      <c r="O531" t="s">
        <v>270</v>
      </c>
      <c r="P531">
        <v>54.75</v>
      </c>
      <c r="Q531">
        <v>40.5</v>
      </c>
      <c r="W531" t="s">
        <v>58</v>
      </c>
      <c r="X531" t="s">
        <v>32</v>
      </c>
      <c r="Y531" t="s">
        <v>270</v>
      </c>
      <c r="Z531">
        <v>54.75</v>
      </c>
      <c r="AA531">
        <v>40.5</v>
      </c>
      <c r="AG531" t="s">
        <v>59</v>
      </c>
      <c r="AH531" t="s">
        <v>32</v>
      </c>
      <c r="AI531" t="s">
        <v>270</v>
      </c>
      <c r="AJ531">
        <v>54.75</v>
      </c>
      <c r="AK531">
        <v>118.5</v>
      </c>
    </row>
    <row r="532" spans="1:37" ht="15" customHeight="1">
      <c r="A532" t="str">
        <f>LEFT(Table1[[#This Row],[address]],3)&amp;(RIGHT(Table1[[#This Row],[address]],LEN(Table1[[#This Row],[address]])-3)+1)</f>
        <v>$C$20</v>
      </c>
      <c r="B532" t="str">
        <f>IF(Table1[[#This Row],[E]]&lt;&gt;"",1,"x")</f>
        <v>x</v>
      </c>
      <c r="C532" t="s">
        <v>56</v>
      </c>
      <c r="E532" t="s">
        <v>275</v>
      </c>
      <c r="F532">
        <v>60</v>
      </c>
      <c r="G532">
        <v>39.75</v>
      </c>
      <c r="H532">
        <f>MAX(Table1[[#This Row],[h]],Table1[[#This Row],[h8]],Table1[[#This Row],[h17]],Table1[[#This Row],[h26]])</f>
        <v>60</v>
      </c>
      <c r="I532">
        <f>MAX(Table1[[#This Row],[w]],Table1[[#This Row],[w9]],Table1[[#This Row],[w18]],Table1[[#This Row],[w27]])</f>
        <v>118.5</v>
      </c>
      <c r="J532" t="b">
        <f>AND(Table1[[#This Row],[address]]=Table1[[#This Row],[address7]],Table1[[#This Row],[address]]=Table1[[#This Row],[address16]],Table1[[#This Row],[address]]=Table1[[#This Row],[address25]])</f>
        <v>1</v>
      </c>
      <c r="M532" t="s">
        <v>57</v>
      </c>
      <c r="N532" s="4"/>
      <c r="O532" t="s">
        <v>275</v>
      </c>
      <c r="P532">
        <v>60</v>
      </c>
      <c r="Q532">
        <v>40.5</v>
      </c>
      <c r="W532" t="s">
        <v>58</v>
      </c>
      <c r="X532" s="4"/>
      <c r="Y532" t="s">
        <v>275</v>
      </c>
      <c r="Z532">
        <v>60</v>
      </c>
      <c r="AA532">
        <v>40.5</v>
      </c>
      <c r="AG532" t="s">
        <v>59</v>
      </c>
      <c r="AH532" s="4"/>
      <c r="AI532" t="s">
        <v>275</v>
      </c>
      <c r="AJ532">
        <v>60</v>
      </c>
      <c r="AK532">
        <v>118.5</v>
      </c>
    </row>
    <row r="533" spans="1:37" ht="15" customHeight="1">
      <c r="A533" t="str">
        <f>LEFT(Table1[[#This Row],[address]],3)&amp;(RIGHT(Table1[[#This Row],[address]],LEN(Table1[[#This Row],[address]])-3)+1)</f>
        <v>$C$21</v>
      </c>
      <c r="B533" t="str">
        <f>IF(Table1[[#This Row],[E]]&lt;&gt;"",1,"x")</f>
        <v>x</v>
      </c>
      <c r="C533" t="s">
        <v>56</v>
      </c>
      <c r="E533" t="s">
        <v>280</v>
      </c>
      <c r="F533">
        <v>82.5</v>
      </c>
      <c r="G533">
        <v>39.75</v>
      </c>
      <c r="H533">
        <f>MAX(Table1[[#This Row],[h]],Table1[[#This Row],[h8]],Table1[[#This Row],[h17]],Table1[[#This Row],[h26]])</f>
        <v>82.5</v>
      </c>
      <c r="I533">
        <f>MAX(Table1[[#This Row],[w]],Table1[[#This Row],[w9]],Table1[[#This Row],[w18]],Table1[[#This Row],[w27]])</f>
        <v>118.5</v>
      </c>
      <c r="J533" t="b">
        <f>AND(Table1[[#This Row],[address]]=Table1[[#This Row],[address7]],Table1[[#This Row],[address]]=Table1[[#This Row],[address16]],Table1[[#This Row],[address]]=Table1[[#This Row],[address25]])</f>
        <v>1</v>
      </c>
      <c r="M533" t="s">
        <v>57</v>
      </c>
      <c r="O533" t="s">
        <v>280</v>
      </c>
      <c r="P533">
        <v>82.5</v>
      </c>
      <c r="Q533">
        <v>40.5</v>
      </c>
      <c r="W533" t="s">
        <v>58</v>
      </c>
      <c r="Y533" t="s">
        <v>280</v>
      </c>
      <c r="Z533">
        <v>82.5</v>
      </c>
      <c r="AA533">
        <v>40.5</v>
      </c>
      <c r="AG533" t="s">
        <v>59</v>
      </c>
      <c r="AI533" t="s">
        <v>280</v>
      </c>
      <c r="AJ533">
        <v>82.5</v>
      </c>
      <c r="AK533">
        <v>118.5</v>
      </c>
    </row>
    <row r="534" spans="1:37" ht="15" customHeight="1">
      <c r="A534" t="str">
        <f>LEFT(Table1[[#This Row],[address]],3)&amp;(RIGHT(Table1[[#This Row],[address]],LEN(Table1[[#This Row],[address]])-3)+1)</f>
        <v>$C$22</v>
      </c>
      <c r="B534" t="str">
        <f>IF(Table1[[#This Row],[E]]&lt;&gt;"",1,"x")</f>
        <v>x</v>
      </c>
      <c r="C534" t="s">
        <v>56</v>
      </c>
      <c r="E534" t="s">
        <v>285</v>
      </c>
      <c r="F534">
        <v>60</v>
      </c>
      <c r="G534">
        <v>39.75</v>
      </c>
      <c r="H534">
        <f>MAX(Table1[[#This Row],[h]],Table1[[#This Row],[h8]],Table1[[#This Row],[h17]],Table1[[#This Row],[h26]])</f>
        <v>72</v>
      </c>
      <c r="I534">
        <f>MAX(Table1[[#This Row],[w]],Table1[[#This Row],[w9]],Table1[[#This Row],[w18]],Table1[[#This Row],[w27]])</f>
        <v>118.5</v>
      </c>
      <c r="J534" t="b">
        <f>AND(Table1[[#This Row],[address]]=Table1[[#This Row],[address7]],Table1[[#This Row],[address]]=Table1[[#This Row],[address16]],Table1[[#This Row],[address]]=Table1[[#This Row],[address25]])</f>
        <v>1</v>
      </c>
      <c r="M534" t="s">
        <v>57</v>
      </c>
      <c r="N534" s="4"/>
      <c r="O534" t="s">
        <v>285</v>
      </c>
      <c r="P534">
        <v>72</v>
      </c>
      <c r="Q534">
        <v>40.5</v>
      </c>
      <c r="W534" t="s">
        <v>58</v>
      </c>
      <c r="X534" s="4"/>
      <c r="Y534" t="s">
        <v>285</v>
      </c>
      <c r="Z534">
        <v>60</v>
      </c>
      <c r="AA534">
        <v>40.5</v>
      </c>
      <c r="AG534" t="s">
        <v>59</v>
      </c>
      <c r="AH534" s="4"/>
      <c r="AI534" t="s">
        <v>285</v>
      </c>
      <c r="AJ534">
        <v>60</v>
      </c>
      <c r="AK534">
        <v>118.5</v>
      </c>
    </row>
    <row r="535" spans="1:37" ht="15" customHeight="1">
      <c r="A535" t="str">
        <f>LEFT(Table1[[#This Row],[address]],3)&amp;(RIGHT(Table1[[#This Row],[address]],LEN(Table1[[#This Row],[address]])-3)+1)</f>
        <v>$C$23</v>
      </c>
      <c r="B535" t="str">
        <f>IF(Table1[[#This Row],[E]]&lt;&gt;"",1,"x")</f>
        <v>x</v>
      </c>
      <c r="C535" t="s">
        <v>56</v>
      </c>
      <c r="D535" s="4"/>
      <c r="E535" t="s">
        <v>289</v>
      </c>
      <c r="F535">
        <v>117</v>
      </c>
      <c r="G535">
        <v>39.75</v>
      </c>
      <c r="H535">
        <f>MAX(Table1[[#This Row],[h]],Table1[[#This Row],[h8]],Table1[[#This Row],[h17]],Table1[[#This Row],[h26]])</f>
        <v>117</v>
      </c>
      <c r="I535">
        <f>MAX(Table1[[#This Row],[w]],Table1[[#This Row],[w9]],Table1[[#This Row],[w18]],Table1[[#This Row],[w27]])</f>
        <v>118.5</v>
      </c>
      <c r="J535" t="b">
        <f>AND(Table1[[#This Row],[address]]=Table1[[#This Row],[address7]],Table1[[#This Row],[address]]=Table1[[#This Row],[address16]],Table1[[#This Row],[address]]=Table1[[#This Row],[address25]])</f>
        <v>1</v>
      </c>
      <c r="M535" t="s">
        <v>57</v>
      </c>
      <c r="N535" s="4"/>
      <c r="O535" t="s">
        <v>289</v>
      </c>
      <c r="P535">
        <v>117</v>
      </c>
      <c r="Q535">
        <v>40.5</v>
      </c>
      <c r="W535" t="s">
        <v>58</v>
      </c>
      <c r="X535" s="4"/>
      <c r="Y535" t="s">
        <v>289</v>
      </c>
      <c r="Z535">
        <v>117</v>
      </c>
      <c r="AA535">
        <v>40.5</v>
      </c>
      <c r="AG535" t="s">
        <v>59</v>
      </c>
      <c r="AH535" s="4"/>
      <c r="AI535" t="s">
        <v>289</v>
      </c>
      <c r="AJ535">
        <v>117</v>
      </c>
      <c r="AK535">
        <v>118.5</v>
      </c>
    </row>
    <row r="536" spans="1:37" ht="15" customHeight="1">
      <c r="A536" t="str">
        <f>LEFT(Table1[[#This Row],[address]],3)&amp;(RIGHT(Table1[[#This Row],[address]],LEN(Table1[[#This Row],[address]])-3)+1)</f>
        <v>$C$24</v>
      </c>
      <c r="B536" t="str">
        <f>IF(Table1[[#This Row],[E]]&lt;&gt;"",1,"x")</f>
        <v>x</v>
      </c>
      <c r="C536" t="s">
        <v>56</v>
      </c>
      <c r="E536" t="s">
        <v>290</v>
      </c>
      <c r="F536">
        <v>15.75</v>
      </c>
      <c r="G536">
        <v>39.75</v>
      </c>
      <c r="H536">
        <f>MAX(Table1[[#This Row],[h]],Table1[[#This Row],[h8]],Table1[[#This Row],[h17]],Table1[[#This Row],[h26]])</f>
        <v>15.75</v>
      </c>
      <c r="I536">
        <f>MAX(Table1[[#This Row],[w]],Table1[[#This Row],[w9]],Table1[[#This Row],[w18]],Table1[[#This Row],[w27]])</f>
        <v>118.5</v>
      </c>
      <c r="J536" t="b">
        <f>AND(Table1[[#This Row],[address]]=Table1[[#This Row],[address7]],Table1[[#This Row],[address]]=Table1[[#This Row],[address16]],Table1[[#This Row],[address]]=Table1[[#This Row],[address25]])</f>
        <v>1</v>
      </c>
      <c r="M536" t="s">
        <v>57</v>
      </c>
      <c r="N536" s="4"/>
      <c r="O536" t="s">
        <v>290</v>
      </c>
      <c r="P536">
        <v>15.75</v>
      </c>
      <c r="Q536">
        <v>40.5</v>
      </c>
      <c r="W536" t="s">
        <v>58</v>
      </c>
      <c r="X536" s="4"/>
      <c r="Y536" t="s">
        <v>290</v>
      </c>
      <c r="Z536">
        <v>15.75</v>
      </c>
      <c r="AA536">
        <v>40.5</v>
      </c>
      <c r="AG536" t="s">
        <v>59</v>
      </c>
      <c r="AH536" s="4"/>
      <c r="AI536" t="s">
        <v>290</v>
      </c>
      <c r="AJ536">
        <v>15.75</v>
      </c>
      <c r="AK536">
        <v>118.5</v>
      </c>
    </row>
    <row r="537" spans="1:37" ht="15" customHeight="1">
      <c r="A537" t="str">
        <f>LEFT(Table1[[#This Row],[address]],3)&amp;(RIGHT(Table1[[#This Row],[address]],LEN(Table1[[#This Row],[address]])-3)+1)</f>
        <v>$C$25</v>
      </c>
      <c r="B537" t="str">
        <f>IF(Table1[[#This Row],[E]]&lt;&gt;"",1,"x")</f>
        <v>x</v>
      </c>
      <c r="C537" t="s">
        <v>56</v>
      </c>
      <c r="E537" t="s">
        <v>291</v>
      </c>
      <c r="F537">
        <v>99.75</v>
      </c>
      <c r="G537">
        <v>39.75</v>
      </c>
      <c r="H537">
        <f>MAX(Table1[[#This Row],[h]],Table1[[#This Row],[h8]],Table1[[#This Row],[h17]],Table1[[#This Row],[h26]])</f>
        <v>99.75</v>
      </c>
      <c r="I537">
        <f>MAX(Table1[[#This Row],[w]],Table1[[#This Row],[w9]],Table1[[#This Row],[w18]],Table1[[#This Row],[w27]])</f>
        <v>118.5</v>
      </c>
      <c r="J537" t="b">
        <f>AND(Table1[[#This Row],[address]]=Table1[[#This Row],[address7]],Table1[[#This Row],[address]]=Table1[[#This Row],[address16]],Table1[[#This Row],[address]]=Table1[[#This Row],[address25]])</f>
        <v>1</v>
      </c>
      <c r="M537" t="s">
        <v>57</v>
      </c>
      <c r="O537" t="s">
        <v>291</v>
      </c>
      <c r="P537">
        <v>99.75</v>
      </c>
      <c r="Q537">
        <v>40.5</v>
      </c>
      <c r="W537" t="s">
        <v>58</v>
      </c>
      <c r="X537" s="4"/>
      <c r="Y537" t="s">
        <v>291</v>
      </c>
      <c r="Z537">
        <v>99.75</v>
      </c>
      <c r="AA537">
        <v>40.5</v>
      </c>
      <c r="AG537" t="s">
        <v>59</v>
      </c>
      <c r="AH537" s="4"/>
      <c r="AI537" t="s">
        <v>291</v>
      </c>
      <c r="AJ537">
        <v>99.75</v>
      </c>
      <c r="AK537">
        <v>118.5</v>
      </c>
    </row>
    <row r="538" spans="1:37" ht="15" customHeight="1">
      <c r="A538" t="str">
        <f>LEFT(Table1[[#This Row],[address]],3)&amp;(RIGHT(Table1[[#This Row],[address]],LEN(Table1[[#This Row],[address]])-3)+1)</f>
        <v>$C$26</v>
      </c>
      <c r="B538" t="str">
        <f>IF(Table1[[#This Row],[E]]&lt;&gt;"",1,"x")</f>
        <v>x</v>
      </c>
      <c r="C538" t="s">
        <v>56</v>
      </c>
      <c r="E538" t="s">
        <v>292</v>
      </c>
      <c r="F538">
        <v>15</v>
      </c>
      <c r="G538">
        <v>39.75</v>
      </c>
      <c r="H538">
        <f>MAX(Table1[[#This Row],[h]],Table1[[#This Row],[h8]],Table1[[#This Row],[h17]],Table1[[#This Row],[h26]])</f>
        <v>15</v>
      </c>
      <c r="I538">
        <f>MAX(Table1[[#This Row],[w]],Table1[[#This Row],[w9]],Table1[[#This Row],[w18]],Table1[[#This Row],[w27]])</f>
        <v>118.5</v>
      </c>
      <c r="J538" t="b">
        <f>AND(Table1[[#This Row],[address]]=Table1[[#This Row],[address7]],Table1[[#This Row],[address]]=Table1[[#This Row],[address16]],Table1[[#This Row],[address]]=Table1[[#This Row],[address25]])</f>
        <v>1</v>
      </c>
      <c r="M538" t="s">
        <v>57</v>
      </c>
      <c r="O538" t="s">
        <v>292</v>
      </c>
      <c r="P538">
        <v>15</v>
      </c>
      <c r="Q538">
        <v>40.5</v>
      </c>
      <c r="W538" t="s">
        <v>58</v>
      </c>
      <c r="Y538" t="s">
        <v>292</v>
      </c>
      <c r="Z538">
        <v>15</v>
      </c>
      <c r="AA538">
        <v>40.5</v>
      </c>
      <c r="AG538" t="s">
        <v>59</v>
      </c>
      <c r="AI538" t="s">
        <v>292</v>
      </c>
      <c r="AJ538">
        <v>15</v>
      </c>
      <c r="AK538">
        <v>118.5</v>
      </c>
    </row>
    <row r="539" spans="1:37" ht="15" customHeight="1">
      <c r="A539" t="str">
        <f>LEFT(Table1[[#This Row],[address]],3)&amp;(RIGHT(Table1[[#This Row],[address]],LEN(Table1[[#This Row],[address]])-3)+1)</f>
        <v>$C$27</v>
      </c>
      <c r="B539" t="str">
        <f>IF(Table1[[#This Row],[E]]&lt;&gt;"",1,"x")</f>
        <v>x</v>
      </c>
      <c r="C539" t="s">
        <v>56</v>
      </c>
      <c r="E539" t="s">
        <v>293</v>
      </c>
      <c r="F539">
        <v>15</v>
      </c>
      <c r="G539">
        <v>39.75</v>
      </c>
      <c r="H539">
        <f>MAX(Table1[[#This Row],[h]],Table1[[#This Row],[h8]],Table1[[#This Row],[h17]],Table1[[#This Row],[h26]])</f>
        <v>15</v>
      </c>
      <c r="I539">
        <f>MAX(Table1[[#This Row],[w]],Table1[[#This Row],[w9]],Table1[[#This Row],[w18]],Table1[[#This Row],[w27]])</f>
        <v>118.5</v>
      </c>
      <c r="J539" t="b">
        <f>AND(Table1[[#This Row],[address]]=Table1[[#This Row],[address7]],Table1[[#This Row],[address]]=Table1[[#This Row],[address16]],Table1[[#This Row],[address]]=Table1[[#This Row],[address25]])</f>
        <v>1</v>
      </c>
      <c r="M539" t="s">
        <v>57</v>
      </c>
      <c r="O539" t="s">
        <v>293</v>
      </c>
      <c r="P539">
        <v>15</v>
      </c>
      <c r="Q539">
        <v>40.5</v>
      </c>
      <c r="W539" t="s">
        <v>58</v>
      </c>
      <c r="Y539" t="s">
        <v>293</v>
      </c>
      <c r="Z539">
        <v>15</v>
      </c>
      <c r="AA539">
        <v>40.5</v>
      </c>
      <c r="AG539" t="s">
        <v>59</v>
      </c>
      <c r="AI539" t="s">
        <v>293</v>
      </c>
      <c r="AJ539">
        <v>15</v>
      </c>
      <c r="AK539">
        <v>118.5</v>
      </c>
    </row>
    <row r="540" spans="1:37" ht="15" customHeight="1">
      <c r="A540" t="str">
        <f>LEFT(Table1[[#This Row],[address]],3)&amp;(RIGHT(Table1[[#This Row],[address]],LEN(Table1[[#This Row],[address]])-3)+1)</f>
        <v>$C$28</v>
      </c>
      <c r="B540" t="str">
        <f>IF(Table1[[#This Row],[E]]&lt;&gt;"",1,"x")</f>
        <v>x</v>
      </c>
      <c r="C540" t="s">
        <v>56</v>
      </c>
      <c r="D540" s="4"/>
      <c r="E540" t="s">
        <v>294</v>
      </c>
      <c r="F540">
        <v>15</v>
      </c>
      <c r="G540">
        <v>39.75</v>
      </c>
      <c r="H540">
        <f>MAX(Table1[[#This Row],[h]],Table1[[#This Row],[h8]],Table1[[#This Row],[h17]],Table1[[#This Row],[h26]])</f>
        <v>15</v>
      </c>
      <c r="I540">
        <f>MAX(Table1[[#This Row],[w]],Table1[[#This Row],[w9]],Table1[[#This Row],[w18]],Table1[[#This Row],[w27]])</f>
        <v>118.5</v>
      </c>
      <c r="J540" t="b">
        <f>AND(Table1[[#This Row],[address]]=Table1[[#This Row],[address7]],Table1[[#This Row],[address]]=Table1[[#This Row],[address16]],Table1[[#This Row],[address]]=Table1[[#This Row],[address25]])</f>
        <v>1</v>
      </c>
      <c r="M540" t="s">
        <v>57</v>
      </c>
      <c r="N540" s="4"/>
      <c r="O540" t="s">
        <v>294</v>
      </c>
      <c r="P540">
        <v>15</v>
      </c>
      <c r="Q540">
        <v>40.5</v>
      </c>
      <c r="W540" t="s">
        <v>58</v>
      </c>
      <c r="X540" s="4"/>
      <c r="Y540" t="s">
        <v>294</v>
      </c>
      <c r="Z540">
        <v>15</v>
      </c>
      <c r="AA540">
        <v>40.5</v>
      </c>
      <c r="AG540" t="s">
        <v>59</v>
      </c>
      <c r="AH540" s="4"/>
      <c r="AI540" t="s">
        <v>294</v>
      </c>
      <c r="AJ540">
        <v>15</v>
      </c>
      <c r="AK540">
        <v>118.5</v>
      </c>
    </row>
    <row r="541" spans="1:37" ht="15" customHeight="1">
      <c r="A541" t="str">
        <f>LEFT(Table1[[#This Row],[address]],3)&amp;(RIGHT(Table1[[#This Row],[address]],LEN(Table1[[#This Row],[address]])-3)+1)</f>
        <v>$C$29</v>
      </c>
      <c r="B541" t="str">
        <f>IF(Table1[[#This Row],[E]]&lt;&gt;"",1,"x")</f>
        <v>x</v>
      </c>
      <c r="C541" t="s">
        <v>56</v>
      </c>
      <c r="E541" t="s">
        <v>295</v>
      </c>
      <c r="F541">
        <v>15</v>
      </c>
      <c r="G541">
        <v>39.75</v>
      </c>
      <c r="H541">
        <f>MAX(Table1[[#This Row],[h]],Table1[[#This Row],[h8]],Table1[[#This Row],[h17]],Table1[[#This Row],[h26]])</f>
        <v>15</v>
      </c>
      <c r="I541">
        <f>MAX(Table1[[#This Row],[w]],Table1[[#This Row],[w9]],Table1[[#This Row],[w18]],Table1[[#This Row],[w27]])</f>
        <v>118.5</v>
      </c>
      <c r="J541" t="b">
        <f>AND(Table1[[#This Row],[address]]=Table1[[#This Row],[address7]],Table1[[#This Row],[address]]=Table1[[#This Row],[address16]],Table1[[#This Row],[address]]=Table1[[#This Row],[address25]])</f>
        <v>1</v>
      </c>
      <c r="M541" t="s">
        <v>57</v>
      </c>
      <c r="O541" t="s">
        <v>295</v>
      </c>
      <c r="P541">
        <v>15</v>
      </c>
      <c r="Q541">
        <v>40.5</v>
      </c>
      <c r="W541" t="s">
        <v>58</v>
      </c>
      <c r="Y541" t="s">
        <v>295</v>
      </c>
      <c r="Z541">
        <v>15</v>
      </c>
      <c r="AA541">
        <v>40.5</v>
      </c>
      <c r="AG541" t="s">
        <v>59</v>
      </c>
      <c r="AI541" t="s">
        <v>295</v>
      </c>
      <c r="AJ541">
        <v>15</v>
      </c>
      <c r="AK541">
        <v>118.5</v>
      </c>
    </row>
    <row r="542" spans="1:37" ht="15" customHeight="1">
      <c r="A542" t="str">
        <f>LEFT(Table1[[#This Row],[address]],3)&amp;(RIGHT(Table1[[#This Row],[address]],LEN(Table1[[#This Row],[address]])-3)+1)</f>
        <v>$C$30</v>
      </c>
      <c r="B542" t="str">
        <f>IF(Table1[[#This Row],[E]]&lt;&gt;"",1,"x")</f>
        <v>x</v>
      </c>
      <c r="C542" t="s">
        <v>56</v>
      </c>
      <c r="E542" t="s">
        <v>296</v>
      </c>
      <c r="F542">
        <v>15</v>
      </c>
      <c r="G542">
        <v>39.75</v>
      </c>
      <c r="H542">
        <f>MAX(Table1[[#This Row],[h]],Table1[[#This Row],[h8]],Table1[[#This Row],[h17]],Table1[[#This Row],[h26]])</f>
        <v>15</v>
      </c>
      <c r="I542">
        <f>MAX(Table1[[#This Row],[w]],Table1[[#This Row],[w9]],Table1[[#This Row],[w18]],Table1[[#This Row],[w27]])</f>
        <v>118.5</v>
      </c>
      <c r="J542" t="b">
        <f>AND(Table1[[#This Row],[address]]=Table1[[#This Row],[address7]],Table1[[#This Row],[address]]=Table1[[#This Row],[address16]],Table1[[#This Row],[address]]=Table1[[#This Row],[address25]])</f>
        <v>1</v>
      </c>
      <c r="M542" t="s">
        <v>57</v>
      </c>
      <c r="O542" t="s">
        <v>296</v>
      </c>
      <c r="P542">
        <v>15</v>
      </c>
      <c r="Q542">
        <v>40.5</v>
      </c>
      <c r="W542" t="s">
        <v>58</v>
      </c>
      <c r="Y542" t="s">
        <v>296</v>
      </c>
      <c r="Z542">
        <v>15</v>
      </c>
      <c r="AA542">
        <v>40.5</v>
      </c>
      <c r="AG542" t="s">
        <v>59</v>
      </c>
      <c r="AI542" t="s">
        <v>296</v>
      </c>
      <c r="AJ542">
        <v>15</v>
      </c>
      <c r="AK542">
        <v>118.5</v>
      </c>
    </row>
    <row r="543" spans="1:37" ht="15" customHeight="1">
      <c r="A543" t="str">
        <f>LEFT(Table1[[#This Row],[address]],3)&amp;(RIGHT(Table1[[#This Row],[address]],LEN(Table1[[#This Row],[address]])-3)+1)</f>
        <v>$C$31</v>
      </c>
      <c r="B543" t="str">
        <f>IF(Table1[[#This Row],[E]]&lt;&gt;"",1,"x")</f>
        <v>x</v>
      </c>
      <c r="C543" t="s">
        <v>56</v>
      </c>
      <c r="E543" t="s">
        <v>297</v>
      </c>
      <c r="F543">
        <v>15</v>
      </c>
      <c r="G543">
        <v>39.75</v>
      </c>
      <c r="H543">
        <f>MAX(Table1[[#This Row],[h]],Table1[[#This Row],[h8]],Table1[[#This Row],[h17]],Table1[[#This Row],[h26]])</f>
        <v>15</v>
      </c>
      <c r="I543">
        <f>MAX(Table1[[#This Row],[w]],Table1[[#This Row],[w9]],Table1[[#This Row],[w18]],Table1[[#This Row],[w27]])</f>
        <v>118.5</v>
      </c>
      <c r="J543" t="b">
        <f>AND(Table1[[#This Row],[address]]=Table1[[#This Row],[address7]],Table1[[#This Row],[address]]=Table1[[#This Row],[address16]],Table1[[#This Row],[address]]=Table1[[#This Row],[address25]])</f>
        <v>1</v>
      </c>
      <c r="M543" t="s">
        <v>57</v>
      </c>
      <c r="O543" t="s">
        <v>297</v>
      </c>
      <c r="P543">
        <v>15</v>
      </c>
      <c r="Q543">
        <v>40.5</v>
      </c>
      <c r="W543" t="s">
        <v>58</v>
      </c>
      <c r="Y543" t="s">
        <v>297</v>
      </c>
      <c r="Z543">
        <v>15</v>
      </c>
      <c r="AA543">
        <v>40.5</v>
      </c>
      <c r="AG543" t="s">
        <v>59</v>
      </c>
      <c r="AI543" t="s">
        <v>297</v>
      </c>
      <c r="AJ543">
        <v>15</v>
      </c>
      <c r="AK543">
        <v>118.5</v>
      </c>
    </row>
    <row r="544" spans="1:37" ht="15" customHeight="1">
      <c r="A544" t="str">
        <f>LEFT(Table1[[#This Row],[address]],3)&amp;(RIGHT(Table1[[#This Row],[address]],LEN(Table1[[#This Row],[address]])-3)+1)</f>
        <v>$A$2</v>
      </c>
      <c r="B544">
        <f>IF(Table1[[#This Row],[E]]&lt;&gt;"",1,"x")</f>
        <v>1</v>
      </c>
      <c r="C544" t="s">
        <v>60</v>
      </c>
      <c r="D544" t="s">
        <v>555</v>
      </c>
      <c r="E544" t="s">
        <v>112</v>
      </c>
      <c r="F544">
        <v>25.5</v>
      </c>
      <c r="G544">
        <v>39.75</v>
      </c>
      <c r="H544">
        <f>MAX(Table1[[#This Row],[h]],Table1[[#This Row],[h8]],Table1[[#This Row],[h17]],Table1[[#This Row],[h26]])</f>
        <v>25.5</v>
      </c>
      <c r="I544">
        <f>MAX(Table1[[#This Row],[w]],Table1[[#This Row],[w9]],Table1[[#This Row],[w18]],Table1[[#This Row],[w27]])</f>
        <v>39.75</v>
      </c>
      <c r="J544" t="b">
        <f>AND(Table1[[#This Row],[address]]=Table1[[#This Row],[address7]],Table1[[#This Row],[address]]=Table1[[#This Row],[address16]],Table1[[#This Row],[address]]=Table1[[#This Row],[address25]])</f>
        <v>1</v>
      </c>
      <c r="M544" t="s">
        <v>61</v>
      </c>
      <c r="N544" t="s">
        <v>556</v>
      </c>
      <c r="O544" t="s">
        <v>112</v>
      </c>
      <c r="P544">
        <v>25.5</v>
      </c>
      <c r="Q544">
        <v>39.75</v>
      </c>
      <c r="W544" t="s">
        <v>62</v>
      </c>
      <c r="X544" t="s">
        <v>557</v>
      </c>
      <c r="Y544" t="s">
        <v>112</v>
      </c>
      <c r="Z544">
        <v>25.5</v>
      </c>
      <c r="AA544">
        <v>39.75</v>
      </c>
      <c r="AG544" t="s">
        <v>63</v>
      </c>
      <c r="AH544" t="s">
        <v>558</v>
      </c>
      <c r="AI544" t="s">
        <v>112</v>
      </c>
      <c r="AJ544">
        <v>25.5</v>
      </c>
      <c r="AK544">
        <v>39.75</v>
      </c>
    </row>
    <row r="545" spans="1:37" ht="15" customHeight="1">
      <c r="A545" t="str">
        <f>LEFT(Table1[[#This Row],[address]],3)&amp;(RIGHT(Table1[[#This Row],[address]],LEN(Table1[[#This Row],[address]])-3)+1)</f>
        <v>$A$3</v>
      </c>
      <c r="B545">
        <f>IF(Table1[[#This Row],[E]]&lt;&gt;"",1,"x")</f>
        <v>1</v>
      </c>
      <c r="C545" t="s">
        <v>60</v>
      </c>
      <c r="D545" t="s">
        <v>559</v>
      </c>
      <c r="E545" t="s">
        <v>110</v>
      </c>
      <c r="F545">
        <v>15.75</v>
      </c>
      <c r="G545">
        <v>39.75</v>
      </c>
      <c r="H545">
        <f>MAX(Table1[[#This Row],[h]],Table1[[#This Row],[h8]],Table1[[#This Row],[h17]],Table1[[#This Row],[h26]])</f>
        <v>15.75</v>
      </c>
      <c r="I545">
        <f>MAX(Table1[[#This Row],[w]],Table1[[#This Row],[w9]],Table1[[#This Row],[w18]],Table1[[#This Row],[w27]])</f>
        <v>39.75</v>
      </c>
      <c r="J545" t="b">
        <f>AND(Table1[[#This Row],[address]]=Table1[[#This Row],[address7]],Table1[[#This Row],[address]]=Table1[[#This Row],[address16]],Table1[[#This Row],[address]]=Table1[[#This Row],[address25]])</f>
        <v>1</v>
      </c>
      <c r="M545" t="s">
        <v>61</v>
      </c>
      <c r="N545" t="s">
        <v>560</v>
      </c>
      <c r="O545" t="s">
        <v>110</v>
      </c>
      <c r="P545">
        <v>15.75</v>
      </c>
      <c r="Q545">
        <v>39.75</v>
      </c>
      <c r="W545" t="s">
        <v>62</v>
      </c>
      <c r="X545" s="4" t="s">
        <v>561</v>
      </c>
      <c r="Y545" t="s">
        <v>110</v>
      </c>
      <c r="Z545">
        <v>15.75</v>
      </c>
      <c r="AA545">
        <v>39.75</v>
      </c>
      <c r="AG545" t="s">
        <v>63</v>
      </c>
      <c r="AH545" s="4" t="s">
        <v>562</v>
      </c>
      <c r="AI545" t="s">
        <v>110</v>
      </c>
      <c r="AJ545">
        <v>15.75</v>
      </c>
      <c r="AK545">
        <v>39.75</v>
      </c>
    </row>
    <row r="546" spans="1:37" ht="15" customHeight="1">
      <c r="A546" t="str">
        <f>LEFT(Table1[[#This Row],[address]],3)&amp;(RIGHT(Table1[[#This Row],[address]],LEN(Table1[[#This Row],[address]])-3)+1)</f>
        <v>$A$4</v>
      </c>
      <c r="B546">
        <f>IF(Table1[[#This Row],[E]]&lt;&gt;"",1,"x")</f>
        <v>1</v>
      </c>
      <c r="C546" t="s">
        <v>60</v>
      </c>
      <c r="D546" s="4" t="s">
        <v>563</v>
      </c>
      <c r="E546" t="s">
        <v>116</v>
      </c>
      <c r="F546">
        <v>183</v>
      </c>
      <c r="G546">
        <v>39.75</v>
      </c>
      <c r="H546">
        <f>MAX(Table1[[#This Row],[h]],Table1[[#This Row],[h8]],Table1[[#This Row],[h17]],Table1[[#This Row],[h26]])</f>
        <v>183</v>
      </c>
      <c r="I546">
        <f>MAX(Table1[[#This Row],[w]],Table1[[#This Row],[w9]],Table1[[#This Row],[w18]],Table1[[#This Row],[w27]])</f>
        <v>39.75</v>
      </c>
      <c r="J546" t="b">
        <f>AND(Table1[[#This Row],[address]]=Table1[[#This Row],[address7]],Table1[[#This Row],[address]]=Table1[[#This Row],[address16]],Table1[[#This Row],[address]]=Table1[[#This Row],[address25]])</f>
        <v>1</v>
      </c>
      <c r="M546" t="s">
        <v>61</v>
      </c>
      <c r="N546" s="4" t="s">
        <v>564</v>
      </c>
      <c r="O546" t="s">
        <v>116</v>
      </c>
      <c r="P546">
        <v>183</v>
      </c>
      <c r="Q546">
        <v>39.75</v>
      </c>
      <c r="W546" t="s">
        <v>62</v>
      </c>
      <c r="X546" s="4" t="s">
        <v>565</v>
      </c>
      <c r="Y546" t="s">
        <v>116</v>
      </c>
      <c r="Z546">
        <v>183</v>
      </c>
      <c r="AA546">
        <v>39.75</v>
      </c>
      <c r="AG546" t="s">
        <v>63</v>
      </c>
      <c r="AH546" s="4" t="s">
        <v>566</v>
      </c>
      <c r="AI546" t="s">
        <v>116</v>
      </c>
      <c r="AJ546">
        <v>183</v>
      </c>
      <c r="AK546">
        <v>39.75</v>
      </c>
    </row>
    <row r="547" spans="1:37" ht="15" customHeight="1">
      <c r="A547" t="str">
        <f>LEFT(Table1[[#This Row],[address]],3)&amp;(RIGHT(Table1[[#This Row],[address]],LEN(Table1[[#This Row],[address]])-3)+1)</f>
        <v>$A$5</v>
      </c>
      <c r="B547">
        <f>IF(Table1[[#This Row],[E]]&lt;&gt;"",1,"x")</f>
        <v>1</v>
      </c>
      <c r="C547" t="s">
        <v>60</v>
      </c>
      <c r="D547" s="4" t="s">
        <v>567</v>
      </c>
      <c r="E547" t="s">
        <v>121</v>
      </c>
      <c r="F547">
        <v>15.75</v>
      </c>
      <c r="G547">
        <v>39.75</v>
      </c>
      <c r="H547">
        <f>MAX(Table1[[#This Row],[h]],Table1[[#This Row],[h8]],Table1[[#This Row],[h17]],Table1[[#This Row],[h26]])</f>
        <v>15.75</v>
      </c>
      <c r="I547">
        <f>MAX(Table1[[#This Row],[w]],Table1[[#This Row],[w9]],Table1[[#This Row],[w18]],Table1[[#This Row],[w27]])</f>
        <v>39.75</v>
      </c>
      <c r="J547" t="b">
        <f>AND(Table1[[#This Row],[address]]=Table1[[#This Row],[address7]],Table1[[#This Row],[address]]=Table1[[#This Row],[address16]],Table1[[#This Row],[address]]=Table1[[#This Row],[address25]])</f>
        <v>1</v>
      </c>
      <c r="M547" t="s">
        <v>61</v>
      </c>
      <c r="N547" s="4" t="s">
        <v>568</v>
      </c>
      <c r="O547" t="s">
        <v>121</v>
      </c>
      <c r="P547">
        <v>15.75</v>
      </c>
      <c r="Q547">
        <v>39.75</v>
      </c>
      <c r="W547" t="s">
        <v>62</v>
      </c>
      <c r="X547" s="4" t="s">
        <v>569</v>
      </c>
      <c r="Y547" t="s">
        <v>121</v>
      </c>
      <c r="Z547">
        <v>15.75</v>
      </c>
      <c r="AA547">
        <v>39.75</v>
      </c>
      <c r="AG547" t="s">
        <v>63</v>
      </c>
      <c r="AH547" s="4" t="s">
        <v>570</v>
      </c>
      <c r="AI547" t="s">
        <v>121</v>
      </c>
      <c r="AJ547">
        <v>15.75</v>
      </c>
      <c r="AK547">
        <v>39.75</v>
      </c>
    </row>
    <row r="548" spans="1:37" ht="15" customHeight="1">
      <c r="A548" t="str">
        <f>LEFT(Table1[[#This Row],[address]],3)&amp;(RIGHT(Table1[[#This Row],[address]],LEN(Table1[[#This Row],[address]])-3)+1)</f>
        <v>$A$6</v>
      </c>
      <c r="B548" t="s">
        <v>155</v>
      </c>
      <c r="C548" t="s">
        <v>60</v>
      </c>
      <c r="D548" s="4" t="s">
        <v>8</v>
      </c>
      <c r="E548" t="s">
        <v>126</v>
      </c>
      <c r="F548">
        <v>43.5</v>
      </c>
      <c r="G548">
        <v>39.75</v>
      </c>
      <c r="H548">
        <f>MAX(Table1[[#This Row],[h]],Table1[[#This Row],[h8]],Table1[[#This Row],[h17]],Table1[[#This Row],[h26]])</f>
        <v>43.5</v>
      </c>
      <c r="I548">
        <f>MAX(Table1[[#This Row],[w]],Table1[[#This Row],[w9]],Table1[[#This Row],[w18]],Table1[[#This Row],[w27]])</f>
        <v>39.75</v>
      </c>
      <c r="J548" t="b">
        <f>AND(Table1[[#This Row],[address]]=Table1[[#This Row],[address7]],Table1[[#This Row],[address]]=Table1[[#This Row],[address16]],Table1[[#This Row],[address]]=Table1[[#This Row],[address25]])</f>
        <v>1</v>
      </c>
      <c r="M548" t="s">
        <v>61</v>
      </c>
      <c r="N548" s="4" t="s">
        <v>8</v>
      </c>
      <c r="O548" t="s">
        <v>126</v>
      </c>
      <c r="P548">
        <v>43.5</v>
      </c>
      <c r="Q548">
        <v>39.75</v>
      </c>
      <c r="W548" t="s">
        <v>62</v>
      </c>
      <c r="X548" s="4" t="s">
        <v>8</v>
      </c>
      <c r="Y548" t="s">
        <v>126</v>
      </c>
      <c r="Z548">
        <v>43.5</v>
      </c>
      <c r="AA548">
        <v>39.75</v>
      </c>
      <c r="AG548" t="s">
        <v>63</v>
      </c>
      <c r="AH548" s="4" t="s">
        <v>8</v>
      </c>
      <c r="AI548" t="s">
        <v>126</v>
      </c>
      <c r="AJ548">
        <v>43.5</v>
      </c>
      <c r="AK548">
        <v>39.75</v>
      </c>
    </row>
    <row r="549" spans="1:37" ht="15" customHeight="1">
      <c r="A549" t="str">
        <f>LEFT(Table1[[#This Row],[address]],3)&amp;(RIGHT(Table1[[#This Row],[address]],LEN(Table1[[#This Row],[address]])-3)+1)</f>
        <v>$A$7</v>
      </c>
      <c r="B549" t="s">
        <v>155</v>
      </c>
      <c r="C549" t="s">
        <v>60</v>
      </c>
      <c r="D549" s="4" t="s">
        <v>9</v>
      </c>
      <c r="E549" t="s">
        <v>130</v>
      </c>
      <c r="F549">
        <v>72</v>
      </c>
      <c r="G549">
        <v>39.75</v>
      </c>
      <c r="H549">
        <f>MAX(Table1[[#This Row],[h]],Table1[[#This Row],[h8]],Table1[[#This Row],[h17]],Table1[[#This Row],[h26]])</f>
        <v>72</v>
      </c>
      <c r="I549">
        <f>MAX(Table1[[#This Row],[w]],Table1[[#This Row],[w9]],Table1[[#This Row],[w18]],Table1[[#This Row],[w27]])</f>
        <v>39.75</v>
      </c>
      <c r="J549" t="b">
        <f>AND(Table1[[#This Row],[address]]=Table1[[#This Row],[address7]],Table1[[#This Row],[address]]=Table1[[#This Row],[address16]],Table1[[#This Row],[address]]=Table1[[#This Row],[address25]])</f>
        <v>1</v>
      </c>
      <c r="M549" t="s">
        <v>61</v>
      </c>
      <c r="N549" s="4" t="s">
        <v>9</v>
      </c>
      <c r="O549" t="s">
        <v>130</v>
      </c>
      <c r="P549">
        <v>72</v>
      </c>
      <c r="Q549">
        <v>39.75</v>
      </c>
      <c r="W549" t="s">
        <v>62</v>
      </c>
      <c r="X549" s="4" t="s">
        <v>9</v>
      </c>
      <c r="Y549" t="s">
        <v>130</v>
      </c>
      <c r="Z549">
        <v>72</v>
      </c>
      <c r="AA549">
        <v>39.75</v>
      </c>
      <c r="AG549" t="s">
        <v>63</v>
      </c>
      <c r="AH549" s="4" t="s">
        <v>9</v>
      </c>
      <c r="AI549" t="s">
        <v>130</v>
      </c>
      <c r="AJ549">
        <v>72</v>
      </c>
      <c r="AK549">
        <v>39.75</v>
      </c>
    </row>
    <row r="550" spans="1:37" ht="15" customHeight="1">
      <c r="A550" t="str">
        <f>LEFT(Table1[[#This Row],[address]],3)&amp;(RIGHT(Table1[[#This Row],[address]],LEN(Table1[[#This Row],[address]])-3)+1)</f>
        <v>$A$8</v>
      </c>
      <c r="B550" t="s">
        <v>155</v>
      </c>
      <c r="C550" t="s">
        <v>60</v>
      </c>
      <c r="D550" s="4" t="s">
        <v>10</v>
      </c>
      <c r="E550" t="s">
        <v>134</v>
      </c>
      <c r="F550">
        <v>66</v>
      </c>
      <c r="G550">
        <v>39.75</v>
      </c>
      <c r="H550">
        <f>MAX(Table1[[#This Row],[h]],Table1[[#This Row],[h8]],Table1[[#This Row],[h17]],Table1[[#This Row],[h26]])</f>
        <v>66</v>
      </c>
      <c r="I550">
        <f>MAX(Table1[[#This Row],[w]],Table1[[#This Row],[w9]],Table1[[#This Row],[w18]],Table1[[#This Row],[w27]])</f>
        <v>39.75</v>
      </c>
      <c r="J550" t="b">
        <f>AND(Table1[[#This Row],[address]]=Table1[[#This Row],[address7]],Table1[[#This Row],[address]]=Table1[[#This Row],[address16]],Table1[[#This Row],[address]]=Table1[[#This Row],[address25]])</f>
        <v>1</v>
      </c>
      <c r="M550" t="s">
        <v>61</v>
      </c>
      <c r="N550" t="s">
        <v>10</v>
      </c>
      <c r="O550" t="s">
        <v>134</v>
      </c>
      <c r="P550">
        <v>66</v>
      </c>
      <c r="Q550">
        <v>39.75</v>
      </c>
      <c r="W550" t="s">
        <v>62</v>
      </c>
      <c r="X550" t="s">
        <v>10</v>
      </c>
      <c r="Y550" t="s">
        <v>134</v>
      </c>
      <c r="Z550">
        <v>66</v>
      </c>
      <c r="AA550">
        <v>39.75</v>
      </c>
      <c r="AG550" t="s">
        <v>63</v>
      </c>
      <c r="AH550" t="s">
        <v>10</v>
      </c>
      <c r="AI550" t="s">
        <v>134</v>
      </c>
      <c r="AJ550">
        <v>66</v>
      </c>
      <c r="AK550">
        <v>39.75</v>
      </c>
    </row>
    <row r="551" spans="1:37" ht="15" customHeight="1">
      <c r="A551" t="str">
        <f>LEFT(Table1[[#This Row],[address]],3)&amp;(RIGHT(Table1[[#This Row],[address]],LEN(Table1[[#This Row],[address]])-3)+1)</f>
        <v>$A$9</v>
      </c>
      <c r="B551" t="s">
        <v>155</v>
      </c>
      <c r="C551" t="s">
        <v>60</v>
      </c>
      <c r="D551" t="s">
        <v>11</v>
      </c>
      <c r="E551" t="s">
        <v>135</v>
      </c>
      <c r="F551">
        <v>64.5</v>
      </c>
      <c r="G551">
        <v>39.75</v>
      </c>
      <c r="H551">
        <f>MAX(Table1[[#This Row],[h]],Table1[[#This Row],[h8]],Table1[[#This Row],[h17]],Table1[[#This Row],[h26]])</f>
        <v>64.5</v>
      </c>
      <c r="I551">
        <f>MAX(Table1[[#This Row],[w]],Table1[[#This Row],[w9]],Table1[[#This Row],[w18]],Table1[[#This Row],[w27]])</f>
        <v>39.75</v>
      </c>
      <c r="J551" t="b">
        <f>AND(Table1[[#This Row],[address]]=Table1[[#This Row],[address7]],Table1[[#This Row],[address]]=Table1[[#This Row],[address16]],Table1[[#This Row],[address]]=Table1[[#This Row],[address25]])</f>
        <v>1</v>
      </c>
      <c r="M551" t="s">
        <v>61</v>
      </c>
      <c r="N551" t="s">
        <v>11</v>
      </c>
      <c r="O551" t="s">
        <v>135</v>
      </c>
      <c r="P551">
        <v>64.5</v>
      </c>
      <c r="Q551">
        <v>39.75</v>
      </c>
      <c r="W551" t="s">
        <v>62</v>
      </c>
      <c r="X551" t="s">
        <v>11</v>
      </c>
      <c r="Y551" t="s">
        <v>135</v>
      </c>
      <c r="Z551">
        <v>64.5</v>
      </c>
      <c r="AA551">
        <v>39.75</v>
      </c>
      <c r="AG551" t="s">
        <v>63</v>
      </c>
      <c r="AH551" t="s">
        <v>11</v>
      </c>
      <c r="AI551" t="s">
        <v>135</v>
      </c>
      <c r="AJ551">
        <v>64.5</v>
      </c>
      <c r="AK551">
        <v>39.75</v>
      </c>
    </row>
    <row r="552" spans="1:37" ht="15" customHeight="1">
      <c r="A552" t="str">
        <f>LEFT(Table1[[#This Row],[address]],3)&amp;(RIGHT(Table1[[#This Row],[address]],LEN(Table1[[#This Row],[address]])-3)+1)</f>
        <v>$A$10</v>
      </c>
      <c r="B552">
        <f>IF(Table1[[#This Row],[E]]&lt;&gt;"",1,"x")</f>
        <v>1</v>
      </c>
      <c r="C552" t="s">
        <v>60</v>
      </c>
      <c r="D552" t="s">
        <v>359</v>
      </c>
      <c r="E552" t="s">
        <v>136</v>
      </c>
      <c r="F552">
        <v>27</v>
      </c>
      <c r="G552">
        <v>39.75</v>
      </c>
      <c r="H552">
        <f>MAX(Table1[[#This Row],[h]],Table1[[#This Row],[h8]],Table1[[#This Row],[h17]],Table1[[#This Row],[h26]])</f>
        <v>27</v>
      </c>
      <c r="I552">
        <f>MAX(Table1[[#This Row],[w]],Table1[[#This Row],[w9]],Table1[[#This Row],[w18]],Table1[[#This Row],[w27]])</f>
        <v>39.75</v>
      </c>
      <c r="J552" t="b">
        <f>AND(Table1[[#This Row],[address]]=Table1[[#This Row],[address7]],Table1[[#This Row],[address]]=Table1[[#This Row],[address16]],Table1[[#This Row],[address]]=Table1[[#This Row],[address25]])</f>
        <v>1</v>
      </c>
      <c r="M552" t="s">
        <v>61</v>
      </c>
      <c r="N552" t="s">
        <v>360</v>
      </c>
      <c r="O552" t="s">
        <v>136</v>
      </c>
      <c r="P552">
        <v>27</v>
      </c>
      <c r="Q552">
        <v>39.75</v>
      </c>
      <c r="W552" t="s">
        <v>62</v>
      </c>
      <c r="X552" t="s">
        <v>359</v>
      </c>
      <c r="Y552" t="s">
        <v>136</v>
      </c>
      <c r="Z552">
        <v>27</v>
      </c>
      <c r="AA552">
        <v>39.75</v>
      </c>
      <c r="AG552" t="s">
        <v>63</v>
      </c>
      <c r="AH552" t="s">
        <v>361</v>
      </c>
      <c r="AI552" t="s">
        <v>136</v>
      </c>
      <c r="AJ552">
        <v>27</v>
      </c>
      <c r="AK552">
        <v>39.75</v>
      </c>
    </row>
    <row r="553" spans="1:37" ht="15" customHeight="1">
      <c r="A553" t="str">
        <f>LEFT(Table1[[#This Row],[address]],3)&amp;(RIGHT(Table1[[#This Row],[address]],LEN(Table1[[#This Row],[address]])-3)+1)</f>
        <v>$A$11</v>
      </c>
      <c r="B553" t="str">
        <f>IF(Table1[[#This Row],[E]]&lt;&gt;"",1,"x")</f>
        <v>x</v>
      </c>
      <c r="C553" t="s">
        <v>60</v>
      </c>
      <c r="E553" t="s">
        <v>137</v>
      </c>
      <c r="F553">
        <v>64.5</v>
      </c>
      <c r="G553">
        <v>39.75</v>
      </c>
      <c r="H553">
        <f>MAX(Table1[[#This Row],[h]],Table1[[#This Row],[h8]],Table1[[#This Row],[h17]],Table1[[#This Row],[h26]])</f>
        <v>64.5</v>
      </c>
      <c r="I553">
        <f>MAX(Table1[[#This Row],[w]],Table1[[#This Row],[w9]],Table1[[#This Row],[w18]],Table1[[#This Row],[w27]])</f>
        <v>39.75</v>
      </c>
      <c r="J553" t="b">
        <f>AND(Table1[[#This Row],[address]]=Table1[[#This Row],[address7]],Table1[[#This Row],[address]]=Table1[[#This Row],[address16]],Table1[[#This Row],[address]]=Table1[[#This Row],[address25]])</f>
        <v>1</v>
      </c>
      <c r="M553" t="s">
        <v>61</v>
      </c>
      <c r="N553" s="4"/>
      <c r="O553" t="s">
        <v>137</v>
      </c>
      <c r="P553">
        <v>64.5</v>
      </c>
      <c r="Q553">
        <v>39.75</v>
      </c>
      <c r="W553" t="s">
        <v>62</v>
      </c>
      <c r="X553" s="4"/>
      <c r="Y553" t="s">
        <v>137</v>
      </c>
      <c r="Z553">
        <v>64.5</v>
      </c>
      <c r="AA553">
        <v>39.75</v>
      </c>
      <c r="AG553" t="s">
        <v>63</v>
      </c>
      <c r="AH553" s="4"/>
      <c r="AI553" t="s">
        <v>137</v>
      </c>
      <c r="AJ553">
        <v>64.5</v>
      </c>
      <c r="AK553">
        <v>39.75</v>
      </c>
    </row>
    <row r="554" spans="1:37" ht="15" customHeight="1">
      <c r="A554" t="str">
        <f>LEFT(Table1[[#This Row],[address]],3)&amp;(RIGHT(Table1[[#This Row],[address]],LEN(Table1[[#This Row],[address]])-3)+1)</f>
        <v>$A$12</v>
      </c>
      <c r="B554">
        <f>IF(Table1[[#This Row],[E]]&lt;&gt;"",1,"x")</f>
        <v>1</v>
      </c>
      <c r="C554" t="s">
        <v>60</v>
      </c>
      <c r="D554" t="s">
        <v>571</v>
      </c>
      <c r="E554" t="s">
        <v>138</v>
      </c>
      <c r="F554">
        <v>15.75</v>
      </c>
      <c r="G554">
        <v>39.75</v>
      </c>
      <c r="H554">
        <f>MAX(Table1[[#This Row],[h]],Table1[[#This Row],[h8]],Table1[[#This Row],[h17]],Table1[[#This Row],[h26]])</f>
        <v>15.75</v>
      </c>
      <c r="I554">
        <f>MAX(Table1[[#This Row],[w]],Table1[[#This Row],[w9]],Table1[[#This Row],[w18]],Table1[[#This Row],[w27]])</f>
        <v>39.75</v>
      </c>
      <c r="J554" t="b">
        <f>AND(Table1[[#This Row],[address]]=Table1[[#This Row],[address7]],Table1[[#This Row],[address]]=Table1[[#This Row],[address16]],Table1[[#This Row],[address]]=Table1[[#This Row],[address25]])</f>
        <v>1</v>
      </c>
      <c r="M554" t="s">
        <v>61</v>
      </c>
      <c r="N554" s="4" t="s">
        <v>572</v>
      </c>
      <c r="O554" t="s">
        <v>138</v>
      </c>
      <c r="P554">
        <v>15.75</v>
      </c>
      <c r="Q554">
        <v>39.75</v>
      </c>
      <c r="W554" t="s">
        <v>62</v>
      </c>
      <c r="X554" s="4" t="s">
        <v>573</v>
      </c>
      <c r="Y554" t="s">
        <v>138</v>
      </c>
      <c r="Z554">
        <v>15.75</v>
      </c>
      <c r="AA554">
        <v>39.75</v>
      </c>
      <c r="AG554" t="s">
        <v>63</v>
      </c>
      <c r="AH554" s="4" t="s">
        <v>574</v>
      </c>
      <c r="AI554" t="s">
        <v>138</v>
      </c>
      <c r="AJ554">
        <v>15.75</v>
      </c>
      <c r="AK554">
        <v>39.75</v>
      </c>
    </row>
    <row r="555" spans="1:37" ht="15" customHeight="1">
      <c r="A555" t="str">
        <f>LEFT(Table1[[#This Row],[address]],3)&amp;(RIGHT(Table1[[#This Row],[address]],LEN(Table1[[#This Row],[address]])-3)+1)</f>
        <v>$A$13</v>
      </c>
      <c r="B555" t="s">
        <v>155</v>
      </c>
      <c r="C555" t="s">
        <v>60</v>
      </c>
      <c r="D555" t="s">
        <v>8</v>
      </c>
      <c r="E555" t="s">
        <v>139</v>
      </c>
      <c r="F555">
        <v>40.5</v>
      </c>
      <c r="G555">
        <v>39.75</v>
      </c>
      <c r="H555">
        <f>MAX(Table1[[#This Row],[h]],Table1[[#This Row],[h8]],Table1[[#This Row],[h17]],Table1[[#This Row],[h26]])</f>
        <v>52.5</v>
      </c>
      <c r="I555">
        <f>MAX(Table1[[#This Row],[w]],Table1[[#This Row],[w9]],Table1[[#This Row],[w18]],Table1[[#This Row],[w27]])</f>
        <v>39.75</v>
      </c>
      <c r="J555" t="b">
        <f>AND(Table1[[#This Row],[address]]=Table1[[#This Row],[address7]],Table1[[#This Row],[address]]=Table1[[#This Row],[address16]],Table1[[#This Row],[address]]=Table1[[#This Row],[address25]])</f>
        <v>1</v>
      </c>
      <c r="M555" t="s">
        <v>61</v>
      </c>
      <c r="N555" s="4" t="s">
        <v>8</v>
      </c>
      <c r="O555" t="s">
        <v>139</v>
      </c>
      <c r="P555">
        <v>52.5</v>
      </c>
      <c r="Q555">
        <v>39.75</v>
      </c>
      <c r="W555" t="s">
        <v>62</v>
      </c>
      <c r="X555" s="4" t="s">
        <v>8</v>
      </c>
      <c r="Y555" t="s">
        <v>139</v>
      </c>
      <c r="Z555">
        <v>40.5</v>
      </c>
      <c r="AA555">
        <v>39.75</v>
      </c>
      <c r="AG555" t="s">
        <v>63</v>
      </c>
      <c r="AH555" s="4" t="s">
        <v>8</v>
      </c>
      <c r="AI555" t="s">
        <v>139</v>
      </c>
      <c r="AJ555">
        <v>40.5</v>
      </c>
      <c r="AK555">
        <v>39.75</v>
      </c>
    </row>
    <row r="556" spans="1:37" ht="15" customHeight="1">
      <c r="A556" t="str">
        <f>LEFT(Table1[[#This Row],[address]],3)&amp;(RIGHT(Table1[[#This Row],[address]],LEN(Table1[[#This Row],[address]])-3)+1)</f>
        <v>$A$14</v>
      </c>
      <c r="B556" t="s">
        <v>155</v>
      </c>
      <c r="C556" t="s">
        <v>60</v>
      </c>
      <c r="D556" t="s">
        <v>9</v>
      </c>
      <c r="E556" t="s">
        <v>140</v>
      </c>
      <c r="F556">
        <v>63.75</v>
      </c>
      <c r="G556">
        <v>39.75</v>
      </c>
      <c r="H556">
        <f>MAX(Table1[[#This Row],[h]],Table1[[#This Row],[h8]],Table1[[#This Row],[h17]],Table1[[#This Row],[h26]])</f>
        <v>63.75</v>
      </c>
      <c r="I556">
        <f>MAX(Table1[[#This Row],[w]],Table1[[#This Row],[w9]],Table1[[#This Row],[w18]],Table1[[#This Row],[w27]])</f>
        <v>39.75</v>
      </c>
      <c r="J556" t="b">
        <f>AND(Table1[[#This Row],[address]]=Table1[[#This Row],[address7]],Table1[[#This Row],[address]]=Table1[[#This Row],[address16]],Table1[[#This Row],[address]]=Table1[[#This Row],[address25]])</f>
        <v>1</v>
      </c>
      <c r="M556" t="s">
        <v>61</v>
      </c>
      <c r="N556" s="4" t="s">
        <v>9</v>
      </c>
      <c r="O556" t="s">
        <v>140</v>
      </c>
      <c r="P556">
        <v>63.75</v>
      </c>
      <c r="Q556">
        <v>39.75</v>
      </c>
      <c r="W556" t="s">
        <v>62</v>
      </c>
      <c r="X556" s="4" t="s">
        <v>9</v>
      </c>
      <c r="Y556" t="s">
        <v>140</v>
      </c>
      <c r="Z556">
        <v>63.75</v>
      </c>
      <c r="AA556">
        <v>39.75</v>
      </c>
      <c r="AG556" t="s">
        <v>63</v>
      </c>
      <c r="AH556" s="4" t="s">
        <v>9</v>
      </c>
      <c r="AI556" t="s">
        <v>140</v>
      </c>
      <c r="AJ556">
        <v>63.75</v>
      </c>
      <c r="AK556">
        <v>39.75</v>
      </c>
    </row>
    <row r="557" spans="1:37" ht="15" customHeight="1">
      <c r="A557" t="str">
        <f>LEFT(Table1[[#This Row],[address]],3)&amp;(RIGHT(Table1[[#This Row],[address]],LEN(Table1[[#This Row],[address]])-3)+1)</f>
        <v>$A$15</v>
      </c>
      <c r="B557" t="s">
        <v>155</v>
      </c>
      <c r="C557" t="s">
        <v>60</v>
      </c>
      <c r="D557" t="s">
        <v>10</v>
      </c>
      <c r="E557" t="s">
        <v>142</v>
      </c>
      <c r="F557">
        <v>72</v>
      </c>
      <c r="G557">
        <v>39.75</v>
      </c>
      <c r="H557">
        <f>MAX(Table1[[#This Row],[h]],Table1[[#This Row],[h8]],Table1[[#This Row],[h17]],Table1[[#This Row],[h26]])</f>
        <v>84</v>
      </c>
      <c r="I557">
        <f>MAX(Table1[[#This Row],[w]],Table1[[#This Row],[w9]],Table1[[#This Row],[w18]],Table1[[#This Row],[w27]])</f>
        <v>39.75</v>
      </c>
      <c r="J557" t="b">
        <f>AND(Table1[[#This Row],[address]]=Table1[[#This Row],[address7]],Table1[[#This Row],[address]]=Table1[[#This Row],[address16]],Table1[[#This Row],[address]]=Table1[[#This Row],[address25]])</f>
        <v>1</v>
      </c>
      <c r="M557" t="s">
        <v>61</v>
      </c>
      <c r="N557" t="s">
        <v>10</v>
      </c>
      <c r="O557" t="s">
        <v>142</v>
      </c>
      <c r="P557">
        <v>80.25</v>
      </c>
      <c r="Q557">
        <v>39.75</v>
      </c>
      <c r="W557" t="s">
        <v>62</v>
      </c>
      <c r="X557" t="s">
        <v>10</v>
      </c>
      <c r="Y557" t="s">
        <v>142</v>
      </c>
      <c r="Z557">
        <v>84</v>
      </c>
      <c r="AA557">
        <v>39.75</v>
      </c>
      <c r="AG557" t="s">
        <v>63</v>
      </c>
      <c r="AH557" t="s">
        <v>10</v>
      </c>
      <c r="AI557" t="s">
        <v>142</v>
      </c>
      <c r="AJ557">
        <v>72</v>
      </c>
      <c r="AK557">
        <v>39.75</v>
      </c>
    </row>
    <row r="558" spans="1:37" ht="15" customHeight="1">
      <c r="A558" t="str">
        <f>LEFT(Table1[[#This Row],[address]],3)&amp;(RIGHT(Table1[[#This Row],[address]],LEN(Table1[[#This Row],[address]])-3)+1)</f>
        <v>$A$16</v>
      </c>
      <c r="B558" t="s">
        <v>155</v>
      </c>
      <c r="C558" t="s">
        <v>60</v>
      </c>
      <c r="D558" t="s">
        <v>11</v>
      </c>
      <c r="E558" t="s">
        <v>147</v>
      </c>
      <c r="F558">
        <v>75.75</v>
      </c>
      <c r="G558">
        <v>39.75</v>
      </c>
      <c r="H558">
        <f>MAX(Table1[[#This Row],[h]],Table1[[#This Row],[h8]],Table1[[#This Row],[h17]],Table1[[#This Row],[h26]])</f>
        <v>75.75</v>
      </c>
      <c r="I558">
        <f>MAX(Table1[[#This Row],[w]],Table1[[#This Row],[w9]],Table1[[#This Row],[w18]],Table1[[#This Row],[w27]])</f>
        <v>39.75</v>
      </c>
      <c r="J558" t="b">
        <f>AND(Table1[[#This Row],[address]]=Table1[[#This Row],[address7]],Table1[[#This Row],[address]]=Table1[[#This Row],[address16]],Table1[[#This Row],[address]]=Table1[[#This Row],[address25]])</f>
        <v>1</v>
      </c>
      <c r="M558" t="s">
        <v>61</v>
      </c>
      <c r="N558" s="4" t="s">
        <v>11</v>
      </c>
      <c r="O558" t="s">
        <v>147</v>
      </c>
      <c r="P558">
        <v>75</v>
      </c>
      <c r="Q558">
        <v>39.75</v>
      </c>
      <c r="W558" t="s">
        <v>62</v>
      </c>
      <c r="X558" s="4" t="s">
        <v>11</v>
      </c>
      <c r="Y558" t="s">
        <v>147</v>
      </c>
      <c r="Z558">
        <v>75</v>
      </c>
      <c r="AA558">
        <v>39.75</v>
      </c>
      <c r="AG558" t="s">
        <v>63</v>
      </c>
      <c r="AH558" s="4" t="s">
        <v>11</v>
      </c>
      <c r="AI558" t="s">
        <v>147</v>
      </c>
      <c r="AJ558">
        <v>75</v>
      </c>
      <c r="AK558">
        <v>39.75</v>
      </c>
    </row>
    <row r="559" spans="1:37" ht="15" customHeight="1">
      <c r="A559" t="str">
        <f>LEFT(Table1[[#This Row],[address]],3)&amp;(RIGHT(Table1[[#This Row],[address]],LEN(Table1[[#This Row],[address]])-3)+1)</f>
        <v>$A$17</v>
      </c>
      <c r="B559">
        <f>IF(Table1[[#This Row],[E]]&lt;&gt;"",1,"x")</f>
        <v>1</v>
      </c>
      <c r="C559" t="s">
        <v>60</v>
      </c>
      <c r="D559" t="s">
        <v>359</v>
      </c>
      <c r="E559" t="s">
        <v>151</v>
      </c>
      <c r="F559">
        <v>15.75</v>
      </c>
      <c r="G559">
        <v>39.75</v>
      </c>
      <c r="H559">
        <f>MAX(Table1[[#This Row],[h]],Table1[[#This Row],[h8]],Table1[[#This Row],[h17]],Table1[[#This Row],[h26]])</f>
        <v>15.75</v>
      </c>
      <c r="I559">
        <f>MAX(Table1[[#This Row],[w]],Table1[[#This Row],[w9]],Table1[[#This Row],[w18]],Table1[[#This Row],[w27]])</f>
        <v>39.75</v>
      </c>
      <c r="J559" t="b">
        <f>AND(Table1[[#This Row],[address]]=Table1[[#This Row],[address7]],Table1[[#This Row],[address]]=Table1[[#This Row],[address16]],Table1[[#This Row],[address]]=Table1[[#This Row],[address25]])</f>
        <v>1</v>
      </c>
      <c r="M559" t="s">
        <v>61</v>
      </c>
      <c r="N559" t="s">
        <v>360</v>
      </c>
      <c r="O559" t="s">
        <v>151</v>
      </c>
      <c r="P559">
        <v>15.75</v>
      </c>
      <c r="Q559">
        <v>39.75</v>
      </c>
      <c r="W559" t="s">
        <v>62</v>
      </c>
      <c r="X559" t="s">
        <v>359</v>
      </c>
      <c r="Y559" t="s">
        <v>151</v>
      </c>
      <c r="Z559">
        <v>15.75</v>
      </c>
      <c r="AA559">
        <v>39.75</v>
      </c>
      <c r="AG559" t="s">
        <v>63</v>
      </c>
      <c r="AH559" t="s">
        <v>361</v>
      </c>
      <c r="AI559" t="s">
        <v>151</v>
      </c>
      <c r="AJ559">
        <v>15.75</v>
      </c>
      <c r="AK559">
        <v>39.75</v>
      </c>
    </row>
    <row r="560" spans="1:37" ht="15" customHeight="1">
      <c r="A560" t="str">
        <f>LEFT(Table1[[#This Row],[address]],3)&amp;(RIGHT(Table1[[#This Row],[address]],LEN(Table1[[#This Row],[address]])-3)+1)</f>
        <v>$A$18</v>
      </c>
      <c r="B560" t="str">
        <f>IF(Table1[[#This Row],[E]]&lt;&gt;"",1,"x")</f>
        <v>x</v>
      </c>
      <c r="C560" t="s">
        <v>60</v>
      </c>
      <c r="E560" t="s">
        <v>153</v>
      </c>
      <c r="F560">
        <v>99.75</v>
      </c>
      <c r="G560">
        <v>39.75</v>
      </c>
      <c r="H560">
        <f>MAX(Table1[[#This Row],[h]],Table1[[#This Row],[h8]],Table1[[#This Row],[h17]],Table1[[#This Row],[h26]])</f>
        <v>99.75</v>
      </c>
      <c r="I560">
        <f>MAX(Table1[[#This Row],[w]],Table1[[#This Row],[w9]],Table1[[#This Row],[w18]],Table1[[#This Row],[w27]])</f>
        <v>39.75</v>
      </c>
      <c r="J560" t="b">
        <f>AND(Table1[[#This Row],[address]]=Table1[[#This Row],[address7]],Table1[[#This Row],[address]]=Table1[[#This Row],[address16]],Table1[[#This Row],[address]]=Table1[[#This Row],[address25]])</f>
        <v>1</v>
      </c>
      <c r="M560" t="s">
        <v>61</v>
      </c>
      <c r="N560" s="4"/>
      <c r="O560" t="s">
        <v>153</v>
      </c>
      <c r="P560">
        <v>99.75</v>
      </c>
      <c r="Q560">
        <v>39.75</v>
      </c>
      <c r="W560" t="s">
        <v>62</v>
      </c>
      <c r="X560" s="4"/>
      <c r="Y560" t="s">
        <v>153</v>
      </c>
      <c r="Z560">
        <v>99.75</v>
      </c>
      <c r="AA560">
        <v>39.75</v>
      </c>
      <c r="AG560" t="s">
        <v>63</v>
      </c>
      <c r="AH560" s="4"/>
      <c r="AI560" t="s">
        <v>153</v>
      </c>
      <c r="AJ560">
        <v>99.75</v>
      </c>
      <c r="AK560">
        <v>39.75</v>
      </c>
    </row>
    <row r="561" spans="1:37" ht="15" customHeight="1">
      <c r="A561" t="str">
        <f>LEFT(Table1[[#This Row],[address]],3)&amp;(RIGHT(Table1[[#This Row],[address]],LEN(Table1[[#This Row],[address]])-3)+1)</f>
        <v>$A$19</v>
      </c>
      <c r="B561" t="str">
        <f>IF(Table1[[#This Row],[E]]&lt;&gt;"",1,"x")</f>
        <v>x</v>
      </c>
      <c r="C561" t="s">
        <v>60</v>
      </c>
      <c r="E561" t="s">
        <v>156</v>
      </c>
      <c r="F561">
        <v>15</v>
      </c>
      <c r="G561">
        <v>39.75</v>
      </c>
      <c r="H561">
        <f>MAX(Table1[[#This Row],[h]],Table1[[#This Row],[h8]],Table1[[#This Row],[h17]],Table1[[#This Row],[h26]])</f>
        <v>15</v>
      </c>
      <c r="I561">
        <f>MAX(Table1[[#This Row],[w]],Table1[[#This Row],[w9]],Table1[[#This Row],[w18]],Table1[[#This Row],[w27]])</f>
        <v>39.75</v>
      </c>
      <c r="J561" t="b">
        <f>AND(Table1[[#This Row],[address]]=Table1[[#This Row],[address7]],Table1[[#This Row],[address]]=Table1[[#This Row],[address16]],Table1[[#This Row],[address]]=Table1[[#This Row],[address25]])</f>
        <v>1</v>
      </c>
      <c r="M561" t="s">
        <v>61</v>
      </c>
      <c r="N561" s="4"/>
      <c r="O561" t="s">
        <v>156</v>
      </c>
      <c r="P561">
        <v>15</v>
      </c>
      <c r="Q561">
        <v>39.75</v>
      </c>
      <c r="W561" t="s">
        <v>62</v>
      </c>
      <c r="X561" s="4"/>
      <c r="Y561" t="s">
        <v>156</v>
      </c>
      <c r="Z561">
        <v>15</v>
      </c>
      <c r="AA561">
        <v>39.75</v>
      </c>
      <c r="AG561" t="s">
        <v>63</v>
      </c>
      <c r="AH561" s="4"/>
      <c r="AI561" t="s">
        <v>156</v>
      </c>
      <c r="AJ561">
        <v>15</v>
      </c>
      <c r="AK561">
        <v>39.75</v>
      </c>
    </row>
    <row r="562" spans="1:37" ht="15" customHeight="1">
      <c r="A562" t="str">
        <f>LEFT(Table1[[#This Row],[address]],3)&amp;(RIGHT(Table1[[#This Row],[address]],LEN(Table1[[#This Row],[address]])-3)+1)</f>
        <v>$A$20</v>
      </c>
      <c r="B562" t="str">
        <f>IF(Table1[[#This Row],[E]]&lt;&gt;"",1,"x")</f>
        <v>x</v>
      </c>
      <c r="C562" t="s">
        <v>60</v>
      </c>
      <c r="E562" t="s">
        <v>157</v>
      </c>
      <c r="F562">
        <v>15</v>
      </c>
      <c r="G562">
        <v>39.75</v>
      </c>
      <c r="H562">
        <f>MAX(Table1[[#This Row],[h]],Table1[[#This Row],[h8]],Table1[[#This Row],[h17]],Table1[[#This Row],[h26]])</f>
        <v>15</v>
      </c>
      <c r="I562">
        <f>MAX(Table1[[#This Row],[w]],Table1[[#This Row],[w9]],Table1[[#This Row],[w18]],Table1[[#This Row],[w27]])</f>
        <v>39.75</v>
      </c>
      <c r="J562" t="b">
        <f>AND(Table1[[#This Row],[address]]=Table1[[#This Row],[address7]],Table1[[#This Row],[address]]=Table1[[#This Row],[address16]],Table1[[#This Row],[address]]=Table1[[#This Row],[address25]])</f>
        <v>1</v>
      </c>
      <c r="M562" t="s">
        <v>61</v>
      </c>
      <c r="N562" s="4"/>
      <c r="O562" t="s">
        <v>157</v>
      </c>
      <c r="P562">
        <v>15</v>
      </c>
      <c r="Q562">
        <v>39.75</v>
      </c>
      <c r="W562" t="s">
        <v>62</v>
      </c>
      <c r="X562" s="4"/>
      <c r="Y562" t="s">
        <v>157</v>
      </c>
      <c r="Z562">
        <v>15</v>
      </c>
      <c r="AA562">
        <v>39.75</v>
      </c>
      <c r="AG562" t="s">
        <v>63</v>
      </c>
      <c r="AH562" s="4"/>
      <c r="AI562" t="s">
        <v>157</v>
      </c>
      <c r="AJ562">
        <v>15</v>
      </c>
      <c r="AK562">
        <v>39.75</v>
      </c>
    </row>
    <row r="563" spans="1:37" ht="15" customHeight="1">
      <c r="A563" t="str">
        <f>LEFT(Table1[[#This Row],[address]],3)&amp;(RIGHT(Table1[[#This Row],[address]],LEN(Table1[[#This Row],[address]])-3)+1)</f>
        <v>$A$21</v>
      </c>
      <c r="B563" t="str">
        <f>IF(Table1[[#This Row],[E]]&lt;&gt;"",1,"x")</f>
        <v>x</v>
      </c>
      <c r="C563" t="s">
        <v>60</v>
      </c>
      <c r="E563" t="s">
        <v>158</v>
      </c>
      <c r="F563">
        <v>15</v>
      </c>
      <c r="G563">
        <v>39.75</v>
      </c>
      <c r="H563">
        <f>MAX(Table1[[#This Row],[h]],Table1[[#This Row],[h8]],Table1[[#This Row],[h17]],Table1[[#This Row],[h26]])</f>
        <v>15</v>
      </c>
      <c r="I563">
        <f>MAX(Table1[[#This Row],[w]],Table1[[#This Row],[w9]],Table1[[#This Row],[w18]],Table1[[#This Row],[w27]])</f>
        <v>39.75</v>
      </c>
      <c r="J563" t="b">
        <f>AND(Table1[[#This Row],[address]]=Table1[[#This Row],[address7]],Table1[[#This Row],[address]]=Table1[[#This Row],[address16]],Table1[[#This Row],[address]]=Table1[[#This Row],[address25]])</f>
        <v>1</v>
      </c>
      <c r="M563" t="s">
        <v>61</v>
      </c>
      <c r="N563" s="4"/>
      <c r="O563" t="s">
        <v>158</v>
      </c>
      <c r="P563">
        <v>15</v>
      </c>
      <c r="Q563">
        <v>39.75</v>
      </c>
      <c r="W563" t="s">
        <v>62</v>
      </c>
      <c r="X563" s="4"/>
      <c r="Y563" t="s">
        <v>158</v>
      </c>
      <c r="Z563">
        <v>15</v>
      </c>
      <c r="AA563">
        <v>39.75</v>
      </c>
      <c r="AG563" t="s">
        <v>63</v>
      </c>
      <c r="AH563" s="4"/>
      <c r="AI563" t="s">
        <v>158</v>
      </c>
      <c r="AJ563">
        <v>15</v>
      </c>
      <c r="AK563">
        <v>39.75</v>
      </c>
    </row>
    <row r="564" spans="1:37" ht="15" customHeight="1">
      <c r="A564" t="str">
        <f>LEFT(Table1[[#This Row],[address]],3)&amp;(RIGHT(Table1[[#This Row],[address]],LEN(Table1[[#This Row],[address]])-3)+1)</f>
        <v>$A$22</v>
      </c>
      <c r="B564" t="str">
        <f>IF(Table1[[#This Row],[E]]&lt;&gt;"",1,"x")</f>
        <v>x</v>
      </c>
      <c r="C564" t="s">
        <v>60</v>
      </c>
      <c r="E564" t="s">
        <v>159</v>
      </c>
      <c r="F564">
        <v>15</v>
      </c>
      <c r="G564">
        <v>39.75</v>
      </c>
      <c r="H564">
        <f>MAX(Table1[[#This Row],[h]],Table1[[#This Row],[h8]],Table1[[#This Row],[h17]],Table1[[#This Row],[h26]])</f>
        <v>15</v>
      </c>
      <c r="I564">
        <f>MAX(Table1[[#This Row],[w]],Table1[[#This Row],[w9]],Table1[[#This Row],[w18]],Table1[[#This Row],[w27]])</f>
        <v>39.75</v>
      </c>
      <c r="J564" t="b">
        <f>AND(Table1[[#This Row],[address]]=Table1[[#This Row],[address7]],Table1[[#This Row],[address]]=Table1[[#This Row],[address16]],Table1[[#This Row],[address]]=Table1[[#This Row],[address25]])</f>
        <v>1</v>
      </c>
      <c r="M564" t="s">
        <v>61</v>
      </c>
      <c r="O564" t="s">
        <v>159</v>
      </c>
      <c r="P564">
        <v>15</v>
      </c>
      <c r="Q564">
        <v>39.75</v>
      </c>
      <c r="W564" t="s">
        <v>62</v>
      </c>
      <c r="Y564" t="s">
        <v>159</v>
      </c>
      <c r="Z564">
        <v>15</v>
      </c>
      <c r="AA564">
        <v>39.75</v>
      </c>
      <c r="AG564" t="s">
        <v>63</v>
      </c>
      <c r="AI564" t="s">
        <v>159</v>
      </c>
      <c r="AJ564">
        <v>15</v>
      </c>
      <c r="AK564">
        <v>39.75</v>
      </c>
    </row>
    <row r="565" spans="1:37" ht="15" customHeight="1">
      <c r="A565" t="str">
        <f>LEFT(Table1[[#This Row],[address]],3)&amp;(RIGHT(Table1[[#This Row],[address]],LEN(Table1[[#This Row],[address]])-3)+1)</f>
        <v>$A$23</v>
      </c>
      <c r="B565" t="str">
        <f>IF(Table1[[#This Row],[E]]&lt;&gt;"",1,"x")</f>
        <v>x</v>
      </c>
      <c r="C565" t="s">
        <v>60</v>
      </c>
      <c r="E565" t="s">
        <v>160</v>
      </c>
      <c r="F565">
        <v>15</v>
      </c>
      <c r="G565">
        <v>39.75</v>
      </c>
      <c r="H565">
        <f>MAX(Table1[[#This Row],[h]],Table1[[#This Row],[h8]],Table1[[#This Row],[h17]],Table1[[#This Row],[h26]])</f>
        <v>15</v>
      </c>
      <c r="I565">
        <f>MAX(Table1[[#This Row],[w]],Table1[[#This Row],[w9]],Table1[[#This Row],[w18]],Table1[[#This Row],[w27]])</f>
        <v>39.75</v>
      </c>
      <c r="J565" t="b">
        <f>AND(Table1[[#This Row],[address]]=Table1[[#This Row],[address7]],Table1[[#This Row],[address]]=Table1[[#This Row],[address16]],Table1[[#This Row],[address]]=Table1[[#This Row],[address25]])</f>
        <v>1</v>
      </c>
      <c r="M565" t="s">
        <v>61</v>
      </c>
      <c r="O565" t="s">
        <v>160</v>
      </c>
      <c r="P565">
        <v>15</v>
      </c>
      <c r="Q565">
        <v>39.75</v>
      </c>
      <c r="W565" t="s">
        <v>62</v>
      </c>
      <c r="Y565" t="s">
        <v>160</v>
      </c>
      <c r="Z565">
        <v>15</v>
      </c>
      <c r="AA565">
        <v>39.75</v>
      </c>
      <c r="AG565" t="s">
        <v>63</v>
      </c>
      <c r="AI565" t="s">
        <v>160</v>
      </c>
      <c r="AJ565">
        <v>15</v>
      </c>
      <c r="AK565">
        <v>39.75</v>
      </c>
    </row>
    <row r="566" spans="1:37" ht="15" customHeight="1">
      <c r="A566" t="str">
        <f>LEFT(Table1[[#This Row],[address]],3)&amp;(RIGHT(Table1[[#This Row],[address]],LEN(Table1[[#This Row],[address]])-3)+1)</f>
        <v>$A$24</v>
      </c>
      <c r="B566" t="str">
        <f>IF(Table1[[#This Row],[E]]&lt;&gt;"",1,"x")</f>
        <v>x</v>
      </c>
      <c r="C566" t="s">
        <v>60</v>
      </c>
      <c r="E566" t="s">
        <v>162</v>
      </c>
      <c r="F566">
        <v>15</v>
      </c>
      <c r="G566">
        <v>39.75</v>
      </c>
      <c r="H566">
        <f>MAX(Table1[[#This Row],[h]],Table1[[#This Row],[h8]],Table1[[#This Row],[h17]],Table1[[#This Row],[h26]])</f>
        <v>15</v>
      </c>
      <c r="I566">
        <f>MAX(Table1[[#This Row],[w]],Table1[[#This Row],[w9]],Table1[[#This Row],[w18]],Table1[[#This Row],[w27]])</f>
        <v>39.75</v>
      </c>
      <c r="J566" t="b">
        <f>AND(Table1[[#This Row],[address]]=Table1[[#This Row],[address7]],Table1[[#This Row],[address]]=Table1[[#This Row],[address16]],Table1[[#This Row],[address]]=Table1[[#This Row],[address25]])</f>
        <v>1</v>
      </c>
      <c r="M566" t="s">
        <v>61</v>
      </c>
      <c r="O566" t="s">
        <v>162</v>
      </c>
      <c r="P566">
        <v>15</v>
      </c>
      <c r="Q566">
        <v>39.75</v>
      </c>
      <c r="W566" t="s">
        <v>62</v>
      </c>
      <c r="Y566" t="s">
        <v>162</v>
      </c>
      <c r="Z566">
        <v>15</v>
      </c>
      <c r="AA566">
        <v>39.75</v>
      </c>
      <c r="AG566" t="s">
        <v>63</v>
      </c>
      <c r="AI566" t="s">
        <v>162</v>
      </c>
      <c r="AJ566">
        <v>15</v>
      </c>
      <c r="AK566">
        <v>39.75</v>
      </c>
    </row>
    <row r="567" spans="1:37" ht="15" customHeight="1">
      <c r="A567" t="str">
        <f>LEFT(Table1[[#This Row],[address]],3)&amp;(RIGHT(Table1[[#This Row],[address]],LEN(Table1[[#This Row],[address]])-3)+1)</f>
        <v>$A$25</v>
      </c>
      <c r="B567" t="str">
        <f>IF(Table1[[#This Row],[E]]&lt;&gt;"",1,"x")</f>
        <v>x</v>
      </c>
      <c r="C567" t="s">
        <v>60</v>
      </c>
      <c r="E567" t="s">
        <v>166</v>
      </c>
      <c r="F567">
        <v>15</v>
      </c>
      <c r="G567">
        <v>39.75</v>
      </c>
      <c r="H567">
        <f>MAX(Table1[[#This Row],[h]],Table1[[#This Row],[h8]],Table1[[#This Row],[h17]],Table1[[#This Row],[h26]])</f>
        <v>15</v>
      </c>
      <c r="I567">
        <f>MAX(Table1[[#This Row],[w]],Table1[[#This Row],[w9]],Table1[[#This Row],[w18]],Table1[[#This Row],[w27]])</f>
        <v>39.75</v>
      </c>
      <c r="J567" t="b">
        <f>AND(Table1[[#This Row],[address]]=Table1[[#This Row],[address7]],Table1[[#This Row],[address]]=Table1[[#This Row],[address16]],Table1[[#This Row],[address]]=Table1[[#This Row],[address25]])</f>
        <v>1</v>
      </c>
      <c r="M567" t="s">
        <v>61</v>
      </c>
      <c r="O567" t="s">
        <v>166</v>
      </c>
      <c r="P567">
        <v>15</v>
      </c>
      <c r="Q567">
        <v>39.75</v>
      </c>
      <c r="W567" t="s">
        <v>62</v>
      </c>
      <c r="Y567" t="s">
        <v>166</v>
      </c>
      <c r="Z567">
        <v>15</v>
      </c>
      <c r="AA567">
        <v>39.75</v>
      </c>
      <c r="AG567" t="s">
        <v>63</v>
      </c>
      <c r="AI567" t="s">
        <v>166</v>
      </c>
      <c r="AJ567">
        <v>15</v>
      </c>
      <c r="AK567">
        <v>39.75</v>
      </c>
    </row>
    <row r="568" spans="1:37" ht="15" customHeight="1">
      <c r="A568" t="str">
        <f>LEFT(Table1[[#This Row],[address]],3)&amp;(RIGHT(Table1[[#This Row],[address]],LEN(Table1[[#This Row],[address]])-3)+1)</f>
        <v>$A$26</v>
      </c>
      <c r="B568" t="str">
        <f>IF(Table1[[#This Row],[E]]&lt;&gt;"",1,"x")</f>
        <v>x</v>
      </c>
      <c r="C568" t="s">
        <v>60</v>
      </c>
      <c r="E568" t="s">
        <v>168</v>
      </c>
      <c r="F568">
        <v>15</v>
      </c>
      <c r="G568">
        <v>39.75</v>
      </c>
      <c r="H568">
        <f>MAX(Table1[[#This Row],[h]],Table1[[#This Row],[h8]],Table1[[#This Row],[h17]],Table1[[#This Row],[h26]])</f>
        <v>15</v>
      </c>
      <c r="I568">
        <f>MAX(Table1[[#This Row],[w]],Table1[[#This Row],[w9]],Table1[[#This Row],[w18]],Table1[[#This Row],[w27]])</f>
        <v>39.75</v>
      </c>
      <c r="J568" t="b">
        <f>AND(Table1[[#This Row],[address]]=Table1[[#This Row],[address7]],Table1[[#This Row],[address]]=Table1[[#This Row],[address16]],Table1[[#This Row],[address]]=Table1[[#This Row],[address25]])</f>
        <v>1</v>
      </c>
      <c r="M568" t="s">
        <v>61</v>
      </c>
      <c r="N568" s="4"/>
      <c r="O568" t="s">
        <v>168</v>
      </c>
      <c r="P568">
        <v>15</v>
      </c>
      <c r="Q568">
        <v>39.75</v>
      </c>
      <c r="W568" t="s">
        <v>62</v>
      </c>
      <c r="X568" s="4"/>
      <c r="Y568" t="s">
        <v>168</v>
      </c>
      <c r="Z568">
        <v>15</v>
      </c>
      <c r="AA568">
        <v>39.75</v>
      </c>
      <c r="AG568" t="s">
        <v>63</v>
      </c>
      <c r="AH568" s="4"/>
      <c r="AI568" t="s">
        <v>168</v>
      </c>
      <c r="AJ568">
        <v>15</v>
      </c>
      <c r="AK568">
        <v>39.75</v>
      </c>
    </row>
    <row r="569" spans="1:37" ht="15" customHeight="1">
      <c r="A569" t="str">
        <f>LEFT(Table1[[#This Row],[address]],3)&amp;(RIGHT(Table1[[#This Row],[address]],LEN(Table1[[#This Row],[address]])-3)+1)</f>
        <v>$A$27</v>
      </c>
      <c r="B569" t="str">
        <f>IF(Table1[[#This Row],[E]]&lt;&gt;"",1,"x")</f>
        <v>x</v>
      </c>
      <c r="C569" t="s">
        <v>60</v>
      </c>
      <c r="E569" t="s">
        <v>173</v>
      </c>
      <c r="F569">
        <v>15</v>
      </c>
      <c r="G569">
        <v>39.75</v>
      </c>
      <c r="H569">
        <f>MAX(Table1[[#This Row],[h]],Table1[[#This Row],[h8]],Table1[[#This Row],[h17]],Table1[[#This Row],[h26]])</f>
        <v>15</v>
      </c>
      <c r="I569">
        <f>MAX(Table1[[#This Row],[w]],Table1[[#This Row],[w9]],Table1[[#This Row],[w18]],Table1[[#This Row],[w27]])</f>
        <v>39.75</v>
      </c>
      <c r="J569" t="b">
        <f>AND(Table1[[#This Row],[address]]=Table1[[#This Row],[address7]],Table1[[#This Row],[address]]=Table1[[#This Row],[address16]],Table1[[#This Row],[address]]=Table1[[#This Row],[address25]])</f>
        <v>1</v>
      </c>
      <c r="M569" t="s">
        <v>61</v>
      </c>
      <c r="N569" s="4"/>
      <c r="O569" t="s">
        <v>173</v>
      </c>
      <c r="P569">
        <v>15</v>
      </c>
      <c r="Q569">
        <v>39.75</v>
      </c>
      <c r="W569" t="s">
        <v>62</v>
      </c>
      <c r="X569" s="4"/>
      <c r="Y569" t="s">
        <v>173</v>
      </c>
      <c r="Z569">
        <v>15</v>
      </c>
      <c r="AA569">
        <v>39.75</v>
      </c>
      <c r="AG569" t="s">
        <v>63</v>
      </c>
      <c r="AH569" s="4"/>
      <c r="AI569" t="s">
        <v>173</v>
      </c>
      <c r="AJ569">
        <v>15</v>
      </c>
      <c r="AK569">
        <v>39.75</v>
      </c>
    </row>
    <row r="570" spans="1:37" ht="15" customHeight="1">
      <c r="A570" t="str">
        <f>LEFT(Table1[[#This Row],[address]],3)&amp;(RIGHT(Table1[[#This Row],[address]],LEN(Table1[[#This Row],[address]])-3)+1)</f>
        <v>$A$28</v>
      </c>
      <c r="B570" t="str">
        <f>IF(Table1[[#This Row],[E]]&lt;&gt;"",1,"x")</f>
        <v>x</v>
      </c>
      <c r="C570" t="s">
        <v>60</v>
      </c>
      <c r="E570" t="s">
        <v>178</v>
      </c>
      <c r="F570">
        <v>15</v>
      </c>
      <c r="G570">
        <v>39.75</v>
      </c>
      <c r="H570">
        <f>MAX(Table1[[#This Row],[h]],Table1[[#This Row],[h8]],Table1[[#This Row],[h17]],Table1[[#This Row],[h26]])</f>
        <v>15</v>
      </c>
      <c r="I570">
        <f>MAX(Table1[[#This Row],[w]],Table1[[#This Row],[w9]],Table1[[#This Row],[w18]],Table1[[#This Row],[w27]])</f>
        <v>39.75</v>
      </c>
      <c r="J570" t="b">
        <f>AND(Table1[[#This Row],[address]]=Table1[[#This Row],[address7]],Table1[[#This Row],[address]]=Table1[[#This Row],[address16]],Table1[[#This Row],[address]]=Table1[[#This Row],[address25]])</f>
        <v>1</v>
      </c>
      <c r="M570" t="s">
        <v>61</v>
      </c>
      <c r="N570" s="4"/>
      <c r="O570" t="s">
        <v>178</v>
      </c>
      <c r="P570">
        <v>15</v>
      </c>
      <c r="Q570">
        <v>39.75</v>
      </c>
      <c r="W570" t="s">
        <v>62</v>
      </c>
      <c r="X570" s="4"/>
      <c r="Y570" t="s">
        <v>178</v>
      </c>
      <c r="Z570">
        <v>15</v>
      </c>
      <c r="AA570">
        <v>39.75</v>
      </c>
      <c r="AG570" t="s">
        <v>63</v>
      </c>
      <c r="AH570" s="4"/>
      <c r="AI570" t="s">
        <v>178</v>
      </c>
      <c r="AJ570">
        <v>15</v>
      </c>
      <c r="AK570">
        <v>39.75</v>
      </c>
    </row>
    <row r="571" spans="1:37" ht="15" customHeight="1">
      <c r="A571" t="str">
        <f>LEFT(Table1[[#This Row],[address]],3)&amp;(RIGHT(Table1[[#This Row],[address]],LEN(Table1[[#This Row],[address]])-3)+1)</f>
        <v>$A$29</v>
      </c>
      <c r="B571" t="str">
        <f>IF(Table1[[#This Row],[E]]&lt;&gt;"",1,"x")</f>
        <v>x</v>
      </c>
      <c r="C571" t="s">
        <v>60</v>
      </c>
      <c r="E571" t="s">
        <v>183</v>
      </c>
      <c r="F571">
        <v>15</v>
      </c>
      <c r="G571">
        <v>39.75</v>
      </c>
      <c r="H571">
        <f>MAX(Table1[[#This Row],[h]],Table1[[#This Row],[h8]],Table1[[#This Row],[h17]],Table1[[#This Row],[h26]])</f>
        <v>15</v>
      </c>
      <c r="I571">
        <f>MAX(Table1[[#This Row],[w]],Table1[[#This Row],[w9]],Table1[[#This Row],[w18]],Table1[[#This Row],[w27]])</f>
        <v>39.75</v>
      </c>
      <c r="J571" t="b">
        <f>AND(Table1[[#This Row],[address]]=Table1[[#This Row],[address7]],Table1[[#This Row],[address]]=Table1[[#This Row],[address16]],Table1[[#This Row],[address]]=Table1[[#This Row],[address25]])</f>
        <v>1</v>
      </c>
      <c r="M571" t="s">
        <v>61</v>
      </c>
      <c r="N571" s="4"/>
      <c r="O571" t="s">
        <v>183</v>
      </c>
      <c r="P571">
        <v>15</v>
      </c>
      <c r="Q571">
        <v>39.75</v>
      </c>
      <c r="W571" t="s">
        <v>62</v>
      </c>
      <c r="X571" s="4"/>
      <c r="Y571" t="s">
        <v>183</v>
      </c>
      <c r="Z571">
        <v>15</v>
      </c>
      <c r="AA571">
        <v>39.75</v>
      </c>
      <c r="AG571" t="s">
        <v>63</v>
      </c>
      <c r="AH571" s="4"/>
      <c r="AI571" t="s">
        <v>183</v>
      </c>
      <c r="AJ571">
        <v>15</v>
      </c>
      <c r="AK571">
        <v>39.75</v>
      </c>
    </row>
    <row r="572" spans="1:37" ht="15" customHeight="1">
      <c r="A572" t="str">
        <f>LEFT(Table1[[#This Row],[address]],3)&amp;(RIGHT(Table1[[#This Row],[address]],LEN(Table1[[#This Row],[address]])-3)+1)</f>
        <v>$A$30</v>
      </c>
      <c r="B572" t="str">
        <f>IF(Table1[[#This Row],[E]]&lt;&gt;"",1,"x")</f>
        <v>x</v>
      </c>
      <c r="C572" t="s">
        <v>60</v>
      </c>
      <c r="D572" s="4"/>
      <c r="E572" t="s">
        <v>188</v>
      </c>
      <c r="F572">
        <v>15</v>
      </c>
      <c r="G572">
        <v>39.75</v>
      </c>
      <c r="H572">
        <f>MAX(Table1[[#This Row],[h]],Table1[[#This Row],[h8]],Table1[[#This Row],[h17]],Table1[[#This Row],[h26]])</f>
        <v>15</v>
      </c>
      <c r="I572">
        <f>MAX(Table1[[#This Row],[w]],Table1[[#This Row],[w9]],Table1[[#This Row],[w18]],Table1[[#This Row],[w27]])</f>
        <v>39.75</v>
      </c>
      <c r="J572" t="b">
        <f>AND(Table1[[#This Row],[address]]=Table1[[#This Row],[address7]],Table1[[#This Row],[address]]=Table1[[#This Row],[address16]],Table1[[#This Row],[address]]=Table1[[#This Row],[address25]])</f>
        <v>1</v>
      </c>
      <c r="M572" t="s">
        <v>61</v>
      </c>
      <c r="N572" s="4"/>
      <c r="O572" t="s">
        <v>188</v>
      </c>
      <c r="P572">
        <v>15</v>
      </c>
      <c r="Q572">
        <v>39.75</v>
      </c>
      <c r="W572" t="s">
        <v>62</v>
      </c>
      <c r="X572" s="4"/>
      <c r="Y572" t="s">
        <v>188</v>
      </c>
      <c r="Z572">
        <v>15</v>
      </c>
      <c r="AA572">
        <v>39.75</v>
      </c>
      <c r="AG572" t="s">
        <v>63</v>
      </c>
      <c r="AH572" s="4"/>
      <c r="AI572" t="s">
        <v>188</v>
      </c>
      <c r="AJ572">
        <v>15</v>
      </c>
      <c r="AK572">
        <v>39.75</v>
      </c>
    </row>
    <row r="573" spans="1:37" ht="15" customHeight="1">
      <c r="A573" t="str">
        <f>LEFT(Table1[[#This Row],[address]],3)&amp;(RIGHT(Table1[[#This Row],[address]],LEN(Table1[[#This Row],[address]])-3)+1)</f>
        <v>$A$31</v>
      </c>
      <c r="B573" t="str">
        <f>IF(Table1[[#This Row],[E]]&lt;&gt;"",1,"x")</f>
        <v>x</v>
      </c>
      <c r="C573" t="s">
        <v>60</v>
      </c>
      <c r="D573" s="4"/>
      <c r="E573" t="s">
        <v>193</v>
      </c>
      <c r="F573">
        <v>15</v>
      </c>
      <c r="G573">
        <v>39.75</v>
      </c>
      <c r="H573">
        <f>MAX(Table1[[#This Row],[h]],Table1[[#This Row],[h8]],Table1[[#This Row],[h17]],Table1[[#This Row],[h26]])</f>
        <v>15</v>
      </c>
      <c r="I573">
        <f>MAX(Table1[[#This Row],[w]],Table1[[#This Row],[w9]],Table1[[#This Row],[w18]],Table1[[#This Row],[w27]])</f>
        <v>39.75</v>
      </c>
      <c r="J573" t="b">
        <f>AND(Table1[[#This Row],[address]]=Table1[[#This Row],[address7]],Table1[[#This Row],[address]]=Table1[[#This Row],[address16]],Table1[[#This Row],[address]]=Table1[[#This Row],[address25]])</f>
        <v>1</v>
      </c>
      <c r="M573" t="s">
        <v>61</v>
      </c>
      <c r="N573" s="4"/>
      <c r="O573" t="s">
        <v>193</v>
      </c>
      <c r="P573">
        <v>15</v>
      </c>
      <c r="Q573">
        <v>39.75</v>
      </c>
      <c r="W573" t="s">
        <v>62</v>
      </c>
      <c r="X573" s="4"/>
      <c r="Y573" t="s">
        <v>193</v>
      </c>
      <c r="Z573">
        <v>15</v>
      </c>
      <c r="AA573">
        <v>39.75</v>
      </c>
      <c r="AG573" t="s">
        <v>63</v>
      </c>
      <c r="AH573" s="4"/>
      <c r="AI573" t="s">
        <v>193</v>
      </c>
      <c r="AJ573">
        <v>15</v>
      </c>
      <c r="AK573">
        <v>39.75</v>
      </c>
    </row>
    <row r="574" spans="1:37" ht="15" customHeight="1">
      <c r="A574" t="str">
        <f>LEFT(Table1[[#This Row],[address]],3)&amp;(RIGHT(Table1[[#This Row],[address]],LEN(Table1[[#This Row],[address]])-3)+1)</f>
        <v>$B$2</v>
      </c>
      <c r="B574" t="str">
        <f>IF(Table1[[#This Row],[E]]&lt;&gt;"",1,"x")</f>
        <v>x</v>
      </c>
      <c r="C574" t="s">
        <v>60</v>
      </c>
      <c r="D574" s="4"/>
      <c r="E574" t="s">
        <v>199</v>
      </c>
      <c r="F574">
        <v>25.5</v>
      </c>
      <c r="G574">
        <v>552</v>
      </c>
      <c r="H574">
        <f>MAX(Table1[[#This Row],[h]],Table1[[#This Row],[h8]],Table1[[#This Row],[h17]],Table1[[#This Row],[h26]])</f>
        <v>25.5</v>
      </c>
      <c r="I574">
        <f>MAX(Table1[[#This Row],[w]],Table1[[#This Row],[w9]],Table1[[#This Row],[w18]],Table1[[#This Row],[w27]])</f>
        <v>552.75</v>
      </c>
      <c r="J574" t="b">
        <f>AND(Table1[[#This Row],[address]]=Table1[[#This Row],[address7]],Table1[[#This Row],[address]]=Table1[[#This Row],[address16]],Table1[[#This Row],[address]]=Table1[[#This Row],[address25]])</f>
        <v>1</v>
      </c>
      <c r="M574" t="s">
        <v>61</v>
      </c>
      <c r="N574" s="4"/>
      <c r="O574" t="s">
        <v>199</v>
      </c>
      <c r="P574">
        <v>25.5</v>
      </c>
      <c r="Q574">
        <v>552.75</v>
      </c>
      <c r="W574" t="s">
        <v>62</v>
      </c>
      <c r="X574" s="4"/>
      <c r="Y574" t="s">
        <v>199</v>
      </c>
      <c r="Z574">
        <v>25.5</v>
      </c>
      <c r="AA574">
        <v>552</v>
      </c>
      <c r="AG574" t="s">
        <v>63</v>
      </c>
      <c r="AH574" s="4"/>
      <c r="AI574" t="s">
        <v>199</v>
      </c>
      <c r="AJ574">
        <v>25.5</v>
      </c>
      <c r="AK574">
        <v>552</v>
      </c>
    </row>
    <row r="575" spans="1:37" ht="15" customHeight="1">
      <c r="A575" t="str">
        <f>LEFT(Table1[[#This Row],[address]],3)&amp;(RIGHT(Table1[[#This Row],[address]],LEN(Table1[[#This Row],[address]])-3)+1)</f>
        <v>$B$3</v>
      </c>
      <c r="B575" t="str">
        <f>IF(Table1[[#This Row],[E]]&lt;&gt;"",1,"x")</f>
        <v>x</v>
      </c>
      <c r="C575" t="s">
        <v>60</v>
      </c>
      <c r="D575" s="4"/>
      <c r="E575" t="s">
        <v>198</v>
      </c>
      <c r="F575">
        <v>15.75</v>
      </c>
      <c r="G575">
        <v>552</v>
      </c>
      <c r="H575">
        <f>MAX(Table1[[#This Row],[h]],Table1[[#This Row],[h8]],Table1[[#This Row],[h17]],Table1[[#This Row],[h26]])</f>
        <v>15.75</v>
      </c>
      <c r="I575">
        <f>MAX(Table1[[#This Row],[w]],Table1[[#This Row],[w9]],Table1[[#This Row],[w18]],Table1[[#This Row],[w27]])</f>
        <v>552.75</v>
      </c>
      <c r="J575" t="b">
        <f>AND(Table1[[#This Row],[address]]=Table1[[#This Row],[address7]],Table1[[#This Row],[address]]=Table1[[#This Row],[address16]],Table1[[#This Row],[address]]=Table1[[#This Row],[address25]])</f>
        <v>1</v>
      </c>
      <c r="M575" t="s">
        <v>61</v>
      </c>
      <c r="N575" s="4"/>
      <c r="O575" t="s">
        <v>198</v>
      </c>
      <c r="P575">
        <v>15.75</v>
      </c>
      <c r="Q575">
        <v>552.75</v>
      </c>
      <c r="W575" t="s">
        <v>62</v>
      </c>
      <c r="X575" s="4"/>
      <c r="Y575" t="s">
        <v>198</v>
      </c>
      <c r="Z575">
        <v>15.75</v>
      </c>
      <c r="AA575">
        <v>552</v>
      </c>
      <c r="AG575" t="s">
        <v>63</v>
      </c>
      <c r="AH575" s="4"/>
      <c r="AI575" t="s">
        <v>198</v>
      </c>
      <c r="AJ575">
        <v>15.75</v>
      </c>
      <c r="AK575">
        <v>552</v>
      </c>
    </row>
    <row r="576" spans="1:37" ht="15" customHeight="1">
      <c r="A576" t="str">
        <f>LEFT(Table1[[#This Row],[address]],3)&amp;(RIGHT(Table1[[#This Row],[address]],LEN(Table1[[#This Row],[address]])-3)+1)</f>
        <v>$B$4</v>
      </c>
      <c r="B576" t="str">
        <f>IF(Table1[[#This Row],[E]]&lt;&gt;"",1,"x")</f>
        <v>x</v>
      </c>
      <c r="C576" t="s">
        <v>60</v>
      </c>
      <c r="E576" t="s">
        <v>200</v>
      </c>
      <c r="F576">
        <v>183</v>
      </c>
      <c r="G576">
        <v>552</v>
      </c>
      <c r="H576">
        <f>MAX(Table1[[#This Row],[h]],Table1[[#This Row],[h8]],Table1[[#This Row],[h17]],Table1[[#This Row],[h26]])</f>
        <v>183</v>
      </c>
      <c r="I576">
        <f>MAX(Table1[[#This Row],[w]],Table1[[#This Row],[w9]],Table1[[#This Row],[w18]],Table1[[#This Row],[w27]])</f>
        <v>552.75</v>
      </c>
      <c r="J576" t="b">
        <f>AND(Table1[[#This Row],[address]]=Table1[[#This Row],[address7]],Table1[[#This Row],[address]]=Table1[[#This Row],[address16]],Table1[[#This Row],[address]]=Table1[[#This Row],[address25]])</f>
        <v>1</v>
      </c>
      <c r="M576" t="s">
        <v>61</v>
      </c>
      <c r="O576" t="s">
        <v>200</v>
      </c>
      <c r="P576">
        <v>183</v>
      </c>
      <c r="Q576">
        <v>552.75</v>
      </c>
      <c r="W576" t="s">
        <v>62</v>
      </c>
      <c r="X576" s="4"/>
      <c r="Y576" t="s">
        <v>200</v>
      </c>
      <c r="Z576">
        <v>183</v>
      </c>
      <c r="AA576">
        <v>552</v>
      </c>
      <c r="AG576" t="s">
        <v>63</v>
      </c>
      <c r="AH576" s="4"/>
      <c r="AI576" t="s">
        <v>200</v>
      </c>
      <c r="AJ576">
        <v>183</v>
      </c>
      <c r="AK576">
        <v>552</v>
      </c>
    </row>
    <row r="577" spans="1:37" ht="15" customHeight="1">
      <c r="A577" t="str">
        <f>LEFT(Table1[[#This Row],[address]],3)&amp;(RIGHT(Table1[[#This Row],[address]],LEN(Table1[[#This Row],[address]])-3)+1)</f>
        <v>$B$5</v>
      </c>
      <c r="B577" t="str">
        <f>IF(Table1[[#This Row],[E]]&lt;&gt;"",1,"x")</f>
        <v>x</v>
      </c>
      <c r="C577" t="s">
        <v>60</v>
      </c>
      <c r="E577" t="s">
        <v>201</v>
      </c>
      <c r="F577">
        <v>15.75</v>
      </c>
      <c r="G577">
        <v>552</v>
      </c>
      <c r="H577">
        <f>MAX(Table1[[#This Row],[h]],Table1[[#This Row],[h8]],Table1[[#This Row],[h17]],Table1[[#This Row],[h26]])</f>
        <v>15.75</v>
      </c>
      <c r="I577">
        <f>MAX(Table1[[#This Row],[w]],Table1[[#This Row],[w9]],Table1[[#This Row],[w18]],Table1[[#This Row],[w27]])</f>
        <v>552.75</v>
      </c>
      <c r="J577" t="b">
        <f>AND(Table1[[#This Row],[address]]=Table1[[#This Row],[address7]],Table1[[#This Row],[address]]=Table1[[#This Row],[address16]],Table1[[#This Row],[address]]=Table1[[#This Row],[address25]])</f>
        <v>1</v>
      </c>
      <c r="M577" t="s">
        <v>61</v>
      </c>
      <c r="O577" t="s">
        <v>201</v>
      </c>
      <c r="P577">
        <v>15.75</v>
      </c>
      <c r="Q577">
        <v>552.75</v>
      </c>
      <c r="W577" t="s">
        <v>62</v>
      </c>
      <c r="X577" s="4"/>
      <c r="Y577" t="s">
        <v>201</v>
      </c>
      <c r="Z577">
        <v>15.75</v>
      </c>
      <c r="AA577">
        <v>552</v>
      </c>
      <c r="AG577" t="s">
        <v>63</v>
      </c>
      <c r="AH577" s="4"/>
      <c r="AI577" t="s">
        <v>201</v>
      </c>
      <c r="AJ577">
        <v>15.75</v>
      </c>
      <c r="AK577">
        <v>552</v>
      </c>
    </row>
    <row r="578" spans="1:37" ht="15" customHeight="1">
      <c r="A578" t="str">
        <f>LEFT(Table1[[#This Row],[address]],3)&amp;(RIGHT(Table1[[#This Row],[address]],LEN(Table1[[#This Row],[address]])-3)+1)</f>
        <v>$B$6</v>
      </c>
      <c r="B578">
        <f>IF(Table1[[#This Row],[E]]&lt;&gt;"",1,"x")</f>
        <v>1</v>
      </c>
      <c r="C578" t="s">
        <v>60</v>
      </c>
      <c r="D578" s="4" t="s">
        <v>575</v>
      </c>
      <c r="E578" t="s">
        <v>202</v>
      </c>
      <c r="F578">
        <v>43.5</v>
      </c>
      <c r="G578">
        <v>552</v>
      </c>
      <c r="H578">
        <f>MAX(Table1[[#This Row],[h]],Table1[[#This Row],[h8]],Table1[[#This Row],[h17]],Table1[[#This Row],[h26]])</f>
        <v>43.5</v>
      </c>
      <c r="I578">
        <f>MAX(Table1[[#This Row],[w]],Table1[[#This Row],[w9]],Table1[[#This Row],[w18]],Table1[[#This Row],[w27]])</f>
        <v>552.75</v>
      </c>
      <c r="J578" t="b">
        <f>AND(Table1[[#This Row],[address]]=Table1[[#This Row],[address7]],Table1[[#This Row],[address]]=Table1[[#This Row],[address16]],Table1[[#This Row],[address]]=Table1[[#This Row],[address25]])</f>
        <v>1</v>
      </c>
      <c r="M578" t="s">
        <v>61</v>
      </c>
      <c r="N578" s="4" t="s">
        <v>576</v>
      </c>
      <c r="O578" t="s">
        <v>202</v>
      </c>
      <c r="P578">
        <v>43.5</v>
      </c>
      <c r="Q578">
        <v>552.75</v>
      </c>
      <c r="W578" t="s">
        <v>62</v>
      </c>
      <c r="X578" s="4" t="s">
        <v>577</v>
      </c>
      <c r="Y578" t="s">
        <v>202</v>
      </c>
      <c r="Z578">
        <v>43.5</v>
      </c>
      <c r="AA578">
        <v>552</v>
      </c>
      <c r="AG578" t="s">
        <v>63</v>
      </c>
      <c r="AH578" s="4" t="s">
        <v>578</v>
      </c>
      <c r="AI578" t="s">
        <v>202</v>
      </c>
      <c r="AJ578">
        <v>43.5</v>
      </c>
      <c r="AK578">
        <v>552</v>
      </c>
    </row>
    <row r="579" spans="1:37" ht="15" customHeight="1">
      <c r="A579" t="str">
        <f>LEFT(Table1[[#This Row],[address]],3)&amp;(RIGHT(Table1[[#This Row],[address]],LEN(Table1[[#This Row],[address]])-3)+1)</f>
        <v>$B$7</v>
      </c>
      <c r="B579">
        <f>IF(Table1[[#This Row],[E]]&lt;&gt;"",1,"x")</f>
        <v>1</v>
      </c>
      <c r="C579" t="s">
        <v>60</v>
      </c>
      <c r="D579" s="4" t="s">
        <v>579</v>
      </c>
      <c r="E579" t="s">
        <v>203</v>
      </c>
      <c r="F579">
        <v>72</v>
      </c>
      <c r="G579">
        <v>552</v>
      </c>
      <c r="H579">
        <f>MAX(Table1[[#This Row],[h]],Table1[[#This Row],[h8]],Table1[[#This Row],[h17]],Table1[[#This Row],[h26]])</f>
        <v>72</v>
      </c>
      <c r="I579">
        <f>MAX(Table1[[#This Row],[w]],Table1[[#This Row],[w9]],Table1[[#This Row],[w18]],Table1[[#This Row],[w27]])</f>
        <v>552.75</v>
      </c>
      <c r="J579" t="b">
        <f>AND(Table1[[#This Row],[address]]=Table1[[#This Row],[address7]],Table1[[#This Row],[address]]=Table1[[#This Row],[address16]],Table1[[#This Row],[address]]=Table1[[#This Row],[address25]])</f>
        <v>1</v>
      </c>
      <c r="M579" t="s">
        <v>61</v>
      </c>
      <c r="N579" s="4" t="s">
        <v>580</v>
      </c>
      <c r="O579" t="s">
        <v>203</v>
      </c>
      <c r="P579">
        <v>72</v>
      </c>
      <c r="Q579">
        <v>552.75</v>
      </c>
      <c r="W579" t="s">
        <v>62</v>
      </c>
      <c r="X579" s="4" t="s">
        <v>581</v>
      </c>
      <c r="Y579" t="s">
        <v>203</v>
      </c>
      <c r="Z579">
        <v>72</v>
      </c>
      <c r="AA579">
        <v>552</v>
      </c>
      <c r="AG579" t="s">
        <v>63</v>
      </c>
      <c r="AH579" s="4" t="s">
        <v>582</v>
      </c>
      <c r="AI579" t="s">
        <v>203</v>
      </c>
      <c r="AJ579">
        <v>72</v>
      </c>
      <c r="AK579">
        <v>552</v>
      </c>
    </row>
    <row r="580" spans="1:37" ht="15" customHeight="1">
      <c r="A580" t="str">
        <f>LEFT(Table1[[#This Row],[address]],3)&amp;(RIGHT(Table1[[#This Row],[address]],LEN(Table1[[#This Row],[address]])-3)+1)</f>
        <v>$B$8</v>
      </c>
      <c r="B580">
        <f>IF(Table1[[#This Row],[E]]&lt;&gt;"",1,"x")</f>
        <v>1</v>
      </c>
      <c r="C580" t="s">
        <v>60</v>
      </c>
      <c r="D580" s="4" t="s">
        <v>583</v>
      </c>
      <c r="E580" t="s">
        <v>204</v>
      </c>
      <c r="F580">
        <v>66</v>
      </c>
      <c r="G580">
        <v>552</v>
      </c>
      <c r="H580">
        <f>MAX(Table1[[#This Row],[h]],Table1[[#This Row],[h8]],Table1[[#This Row],[h17]],Table1[[#This Row],[h26]])</f>
        <v>66</v>
      </c>
      <c r="I580">
        <f>MAX(Table1[[#This Row],[w]],Table1[[#This Row],[w9]],Table1[[#This Row],[w18]],Table1[[#This Row],[w27]])</f>
        <v>552.75</v>
      </c>
      <c r="J580" t="b">
        <f>AND(Table1[[#This Row],[address]]=Table1[[#This Row],[address7]],Table1[[#This Row],[address]]=Table1[[#This Row],[address16]],Table1[[#This Row],[address]]=Table1[[#This Row],[address25]])</f>
        <v>1</v>
      </c>
      <c r="M580" t="s">
        <v>61</v>
      </c>
      <c r="N580" s="4" t="s">
        <v>584</v>
      </c>
      <c r="O580" t="s">
        <v>204</v>
      </c>
      <c r="P580">
        <v>66</v>
      </c>
      <c r="Q580">
        <v>552.75</v>
      </c>
      <c r="W580" t="s">
        <v>62</v>
      </c>
      <c r="X580" s="4" t="s">
        <v>585</v>
      </c>
      <c r="Y580" t="s">
        <v>204</v>
      </c>
      <c r="Z580">
        <v>66</v>
      </c>
      <c r="AA580">
        <v>552</v>
      </c>
      <c r="AG580" t="s">
        <v>63</v>
      </c>
      <c r="AH580" s="4" t="s">
        <v>586</v>
      </c>
      <c r="AI580" t="s">
        <v>204</v>
      </c>
      <c r="AJ580">
        <v>66</v>
      </c>
      <c r="AK580">
        <v>552</v>
      </c>
    </row>
    <row r="581" spans="1:37" ht="15" customHeight="1">
      <c r="A581" t="str">
        <f>LEFT(Table1[[#This Row],[address]],3)&amp;(RIGHT(Table1[[#This Row],[address]],LEN(Table1[[#This Row],[address]])-3)+1)</f>
        <v>$B$9</v>
      </c>
      <c r="B581">
        <f>IF(Table1[[#This Row],[E]]&lt;&gt;"",1,"x")</f>
        <v>1</v>
      </c>
      <c r="C581" t="s">
        <v>60</v>
      </c>
      <c r="D581" s="4" t="s">
        <v>587</v>
      </c>
      <c r="E581" t="s">
        <v>205</v>
      </c>
      <c r="F581">
        <v>64.5</v>
      </c>
      <c r="G581">
        <v>552</v>
      </c>
      <c r="H581">
        <f>MAX(Table1[[#This Row],[h]],Table1[[#This Row],[h8]],Table1[[#This Row],[h17]],Table1[[#This Row],[h26]])</f>
        <v>64.5</v>
      </c>
      <c r="I581">
        <f>MAX(Table1[[#This Row],[w]],Table1[[#This Row],[w9]],Table1[[#This Row],[w18]],Table1[[#This Row],[w27]])</f>
        <v>552.75</v>
      </c>
      <c r="J581" t="b">
        <f>AND(Table1[[#This Row],[address]]=Table1[[#This Row],[address7]],Table1[[#This Row],[address]]=Table1[[#This Row],[address16]],Table1[[#This Row],[address]]=Table1[[#This Row],[address25]])</f>
        <v>1</v>
      </c>
      <c r="M581" t="s">
        <v>61</v>
      </c>
      <c r="N581" s="4" t="s">
        <v>588</v>
      </c>
      <c r="O581" t="s">
        <v>205</v>
      </c>
      <c r="P581">
        <v>64.5</v>
      </c>
      <c r="Q581">
        <v>552.75</v>
      </c>
      <c r="W581" t="s">
        <v>62</v>
      </c>
      <c r="X581" s="4" t="s">
        <v>589</v>
      </c>
      <c r="Y581" t="s">
        <v>205</v>
      </c>
      <c r="Z581">
        <v>64.5</v>
      </c>
      <c r="AA581">
        <v>552</v>
      </c>
      <c r="AG581" t="s">
        <v>63</v>
      </c>
      <c r="AH581" s="4" t="s">
        <v>590</v>
      </c>
      <c r="AI581" t="s">
        <v>205</v>
      </c>
      <c r="AJ581">
        <v>64.5</v>
      </c>
      <c r="AK581">
        <v>552</v>
      </c>
    </row>
    <row r="582" spans="1:37" ht="15" customHeight="1">
      <c r="A582" t="str">
        <f>LEFT(Table1[[#This Row],[address]],3)&amp;(RIGHT(Table1[[#This Row],[address]],LEN(Table1[[#This Row],[address]])-3)+1)</f>
        <v>$B$10</v>
      </c>
      <c r="B582" t="str">
        <f>IF(Table1[[#This Row],[E]]&lt;&gt;"",1,"x")</f>
        <v>x</v>
      </c>
      <c r="C582" t="s">
        <v>60</v>
      </c>
      <c r="D582" s="4"/>
      <c r="E582" t="s">
        <v>206</v>
      </c>
      <c r="F582">
        <v>27</v>
      </c>
      <c r="G582">
        <v>552</v>
      </c>
      <c r="H582">
        <f>MAX(Table1[[#This Row],[h]],Table1[[#This Row],[h8]],Table1[[#This Row],[h17]],Table1[[#This Row],[h26]])</f>
        <v>27</v>
      </c>
      <c r="I582">
        <f>MAX(Table1[[#This Row],[w]],Table1[[#This Row],[w9]],Table1[[#This Row],[w18]],Table1[[#This Row],[w27]])</f>
        <v>552.75</v>
      </c>
      <c r="J582" t="b">
        <f>AND(Table1[[#This Row],[address]]=Table1[[#This Row],[address7]],Table1[[#This Row],[address]]=Table1[[#This Row],[address16]],Table1[[#This Row],[address]]=Table1[[#This Row],[address25]])</f>
        <v>1</v>
      </c>
      <c r="M582" t="s">
        <v>61</v>
      </c>
      <c r="N582" s="4"/>
      <c r="O582" t="s">
        <v>206</v>
      </c>
      <c r="P582">
        <v>27</v>
      </c>
      <c r="Q582">
        <v>552.75</v>
      </c>
      <c r="W582" t="s">
        <v>62</v>
      </c>
      <c r="X582" s="4"/>
      <c r="Y582" t="s">
        <v>206</v>
      </c>
      <c r="Z582">
        <v>27</v>
      </c>
      <c r="AA582">
        <v>552</v>
      </c>
      <c r="AG582" t="s">
        <v>63</v>
      </c>
      <c r="AH582" s="4"/>
      <c r="AI582" t="s">
        <v>206</v>
      </c>
      <c r="AJ582">
        <v>27</v>
      </c>
      <c r="AK582">
        <v>552</v>
      </c>
    </row>
    <row r="583" spans="1:37" ht="15" customHeight="1">
      <c r="A583" t="str">
        <f>LEFT(Table1[[#This Row],[address]],3)&amp;(RIGHT(Table1[[#This Row],[address]],LEN(Table1[[#This Row],[address]])-3)+1)</f>
        <v>$B$11</v>
      </c>
      <c r="B583" t="str">
        <f>IF(Table1[[#This Row],[E]]&lt;&gt;"",1,"x")</f>
        <v>x</v>
      </c>
      <c r="C583" t="s">
        <v>60</v>
      </c>
      <c r="E583" t="s">
        <v>207</v>
      </c>
      <c r="F583">
        <v>64.5</v>
      </c>
      <c r="G583">
        <v>552</v>
      </c>
      <c r="H583">
        <f>MAX(Table1[[#This Row],[h]],Table1[[#This Row],[h8]],Table1[[#This Row],[h17]],Table1[[#This Row],[h26]])</f>
        <v>64.5</v>
      </c>
      <c r="I583">
        <f>MAX(Table1[[#This Row],[w]],Table1[[#This Row],[w9]],Table1[[#This Row],[w18]],Table1[[#This Row],[w27]])</f>
        <v>552.75</v>
      </c>
      <c r="J583" t="b">
        <f>AND(Table1[[#This Row],[address]]=Table1[[#This Row],[address7]],Table1[[#This Row],[address]]=Table1[[#This Row],[address16]],Table1[[#This Row],[address]]=Table1[[#This Row],[address25]])</f>
        <v>1</v>
      </c>
      <c r="M583" t="s">
        <v>61</v>
      </c>
      <c r="O583" t="s">
        <v>207</v>
      </c>
      <c r="P583">
        <v>64.5</v>
      </c>
      <c r="Q583">
        <v>552.75</v>
      </c>
      <c r="W583" t="s">
        <v>62</v>
      </c>
      <c r="Y583" t="s">
        <v>207</v>
      </c>
      <c r="Z583">
        <v>64.5</v>
      </c>
      <c r="AA583">
        <v>552</v>
      </c>
      <c r="AG583" t="s">
        <v>63</v>
      </c>
      <c r="AI583" t="s">
        <v>207</v>
      </c>
      <c r="AJ583">
        <v>64.5</v>
      </c>
      <c r="AK583">
        <v>552</v>
      </c>
    </row>
    <row r="584" spans="1:37" ht="15" customHeight="1">
      <c r="A584" t="str">
        <f>LEFT(Table1[[#This Row],[address]],3)&amp;(RIGHT(Table1[[#This Row],[address]],LEN(Table1[[#This Row],[address]])-3)+1)</f>
        <v>$B$12</v>
      </c>
      <c r="B584" t="str">
        <f>IF(Table1[[#This Row],[E]]&lt;&gt;"",1,"x")</f>
        <v>x</v>
      </c>
      <c r="C584" t="s">
        <v>60</v>
      </c>
      <c r="E584" t="s">
        <v>208</v>
      </c>
      <c r="F584">
        <v>15.75</v>
      </c>
      <c r="G584">
        <v>552</v>
      </c>
      <c r="H584">
        <f>MAX(Table1[[#This Row],[h]],Table1[[#This Row],[h8]],Table1[[#This Row],[h17]],Table1[[#This Row],[h26]])</f>
        <v>15.75</v>
      </c>
      <c r="I584">
        <f>MAX(Table1[[#This Row],[w]],Table1[[#This Row],[w9]],Table1[[#This Row],[w18]],Table1[[#This Row],[w27]])</f>
        <v>552.75</v>
      </c>
      <c r="J584" t="b">
        <f>AND(Table1[[#This Row],[address]]=Table1[[#This Row],[address7]],Table1[[#This Row],[address]]=Table1[[#This Row],[address16]],Table1[[#This Row],[address]]=Table1[[#This Row],[address25]])</f>
        <v>1</v>
      </c>
      <c r="M584" t="s">
        <v>61</v>
      </c>
      <c r="O584" t="s">
        <v>208</v>
      </c>
      <c r="P584">
        <v>15.75</v>
      </c>
      <c r="Q584">
        <v>552.75</v>
      </c>
      <c r="W584" t="s">
        <v>62</v>
      </c>
      <c r="Y584" t="s">
        <v>208</v>
      </c>
      <c r="Z584">
        <v>15.75</v>
      </c>
      <c r="AA584">
        <v>552</v>
      </c>
      <c r="AG584" t="s">
        <v>63</v>
      </c>
      <c r="AI584" t="s">
        <v>208</v>
      </c>
      <c r="AJ584">
        <v>15.75</v>
      </c>
      <c r="AK584">
        <v>552</v>
      </c>
    </row>
    <row r="585" spans="1:37" ht="15" customHeight="1">
      <c r="A585" t="str">
        <f>LEFT(Table1[[#This Row],[address]],3)&amp;(RIGHT(Table1[[#This Row],[address]],LEN(Table1[[#This Row],[address]])-3)+1)</f>
        <v>$B$13</v>
      </c>
      <c r="B585">
        <f>IF(Table1[[#This Row],[E]]&lt;&gt;"",1,"x")</f>
        <v>1</v>
      </c>
      <c r="C585" t="s">
        <v>60</v>
      </c>
      <c r="D585" s="4" t="s">
        <v>591</v>
      </c>
      <c r="E585" t="s">
        <v>209</v>
      </c>
      <c r="F585">
        <v>40.5</v>
      </c>
      <c r="G585">
        <v>552</v>
      </c>
      <c r="H585">
        <f>MAX(Table1[[#This Row],[h]],Table1[[#This Row],[h8]],Table1[[#This Row],[h17]],Table1[[#This Row],[h26]])</f>
        <v>52.5</v>
      </c>
      <c r="I585">
        <f>MAX(Table1[[#This Row],[w]],Table1[[#This Row],[w9]],Table1[[#This Row],[w18]],Table1[[#This Row],[w27]])</f>
        <v>552.75</v>
      </c>
      <c r="J585" t="b">
        <f>AND(Table1[[#This Row],[address]]=Table1[[#This Row],[address7]],Table1[[#This Row],[address]]=Table1[[#This Row],[address16]],Table1[[#This Row],[address]]=Table1[[#This Row],[address25]])</f>
        <v>1</v>
      </c>
      <c r="M585" t="s">
        <v>61</v>
      </c>
      <c r="N585" s="4" t="s">
        <v>592</v>
      </c>
      <c r="O585" t="s">
        <v>209</v>
      </c>
      <c r="P585">
        <v>52.5</v>
      </c>
      <c r="Q585">
        <v>552.75</v>
      </c>
      <c r="W585" t="s">
        <v>62</v>
      </c>
      <c r="X585" s="4" t="s">
        <v>593</v>
      </c>
      <c r="Y585" t="s">
        <v>209</v>
      </c>
      <c r="Z585">
        <v>40.5</v>
      </c>
      <c r="AA585">
        <v>552</v>
      </c>
      <c r="AG585" t="s">
        <v>63</v>
      </c>
      <c r="AH585" s="4" t="s">
        <v>594</v>
      </c>
      <c r="AI585" t="s">
        <v>209</v>
      </c>
      <c r="AJ585">
        <v>40.5</v>
      </c>
      <c r="AK585">
        <v>552</v>
      </c>
    </row>
    <row r="586" spans="1:37" ht="15" customHeight="1">
      <c r="A586" t="str">
        <f>LEFT(Table1[[#This Row],[address]],3)&amp;(RIGHT(Table1[[#This Row],[address]],LEN(Table1[[#This Row],[address]])-3)+1)</f>
        <v>$B$14</v>
      </c>
      <c r="B586">
        <f>IF(Table1[[#This Row],[E]]&lt;&gt;"",1,"x")</f>
        <v>1</v>
      </c>
      <c r="C586" t="s">
        <v>60</v>
      </c>
      <c r="D586" s="4" t="s">
        <v>595</v>
      </c>
      <c r="E586" t="s">
        <v>210</v>
      </c>
      <c r="F586">
        <v>63.75</v>
      </c>
      <c r="G586">
        <v>552</v>
      </c>
      <c r="H586">
        <f>MAX(Table1[[#This Row],[h]],Table1[[#This Row],[h8]],Table1[[#This Row],[h17]],Table1[[#This Row],[h26]])</f>
        <v>63.75</v>
      </c>
      <c r="I586">
        <f>MAX(Table1[[#This Row],[w]],Table1[[#This Row],[w9]],Table1[[#This Row],[w18]],Table1[[#This Row],[w27]])</f>
        <v>552.75</v>
      </c>
      <c r="J586" t="b">
        <f>AND(Table1[[#This Row],[address]]=Table1[[#This Row],[address7]],Table1[[#This Row],[address]]=Table1[[#This Row],[address16]],Table1[[#This Row],[address]]=Table1[[#This Row],[address25]])</f>
        <v>1</v>
      </c>
      <c r="M586" t="s">
        <v>61</v>
      </c>
      <c r="N586" s="4" t="s">
        <v>596</v>
      </c>
      <c r="O586" t="s">
        <v>210</v>
      </c>
      <c r="P586">
        <v>63.75</v>
      </c>
      <c r="Q586">
        <v>552.75</v>
      </c>
      <c r="W586" t="s">
        <v>62</v>
      </c>
      <c r="X586" s="4" t="s">
        <v>597</v>
      </c>
      <c r="Y586" t="s">
        <v>210</v>
      </c>
      <c r="Z586">
        <v>63.75</v>
      </c>
      <c r="AA586">
        <v>552</v>
      </c>
      <c r="AG586" t="s">
        <v>63</v>
      </c>
      <c r="AH586" s="4" t="s">
        <v>598</v>
      </c>
      <c r="AI586" t="s">
        <v>210</v>
      </c>
      <c r="AJ586">
        <v>63.75</v>
      </c>
      <c r="AK586">
        <v>552</v>
      </c>
    </row>
    <row r="587" spans="1:37" ht="15" customHeight="1">
      <c r="A587" t="str">
        <f>LEFT(Table1[[#This Row],[address]],3)&amp;(RIGHT(Table1[[#This Row],[address]],LEN(Table1[[#This Row],[address]])-3)+1)</f>
        <v>$B$15</v>
      </c>
      <c r="B587">
        <f>IF(Table1[[#This Row],[E]]&lt;&gt;"",1,"x")</f>
        <v>1</v>
      </c>
      <c r="C587" t="s">
        <v>60</v>
      </c>
      <c r="D587" s="4" t="s">
        <v>599</v>
      </c>
      <c r="E587" t="s">
        <v>211</v>
      </c>
      <c r="F587">
        <v>72</v>
      </c>
      <c r="G587">
        <v>552</v>
      </c>
      <c r="H587">
        <f>MAX(Table1[[#This Row],[h]],Table1[[#This Row],[h8]],Table1[[#This Row],[h17]],Table1[[#This Row],[h26]])</f>
        <v>84</v>
      </c>
      <c r="I587">
        <f>MAX(Table1[[#This Row],[w]],Table1[[#This Row],[w9]],Table1[[#This Row],[w18]],Table1[[#This Row],[w27]])</f>
        <v>552.75</v>
      </c>
      <c r="J587" t="b">
        <f>AND(Table1[[#This Row],[address]]=Table1[[#This Row],[address7]],Table1[[#This Row],[address]]=Table1[[#This Row],[address16]],Table1[[#This Row],[address]]=Table1[[#This Row],[address25]])</f>
        <v>1</v>
      </c>
      <c r="M587" t="s">
        <v>61</v>
      </c>
      <c r="N587" s="4" t="s">
        <v>600</v>
      </c>
      <c r="O587" t="s">
        <v>211</v>
      </c>
      <c r="P587">
        <v>80.25</v>
      </c>
      <c r="Q587">
        <v>552.75</v>
      </c>
      <c r="W587" t="s">
        <v>62</v>
      </c>
      <c r="X587" s="4" t="s">
        <v>601</v>
      </c>
      <c r="Y587" t="s">
        <v>211</v>
      </c>
      <c r="Z587">
        <v>84</v>
      </c>
      <c r="AA587">
        <v>552</v>
      </c>
      <c r="AG587" t="s">
        <v>63</v>
      </c>
      <c r="AH587" s="4" t="s">
        <v>602</v>
      </c>
      <c r="AI587" t="s">
        <v>211</v>
      </c>
      <c r="AJ587">
        <v>72</v>
      </c>
      <c r="AK587">
        <v>552</v>
      </c>
    </row>
    <row r="588" spans="1:37" ht="15" customHeight="1">
      <c r="A588" t="str">
        <f>LEFT(Table1[[#This Row],[address]],3)&amp;(RIGHT(Table1[[#This Row],[address]],LEN(Table1[[#This Row],[address]])-3)+1)</f>
        <v>$B$16</v>
      </c>
      <c r="B588">
        <f>IF(Table1[[#This Row],[E]]&lt;&gt;"",1,"x")</f>
        <v>1</v>
      </c>
      <c r="C588" t="s">
        <v>60</v>
      </c>
      <c r="D588" s="4" t="s">
        <v>603</v>
      </c>
      <c r="E588" t="s">
        <v>212</v>
      </c>
      <c r="F588">
        <v>75.75</v>
      </c>
      <c r="G588">
        <v>552</v>
      </c>
      <c r="H588">
        <f>MAX(Table1[[#This Row],[h]],Table1[[#This Row],[h8]],Table1[[#This Row],[h17]],Table1[[#This Row],[h26]])</f>
        <v>75.75</v>
      </c>
      <c r="I588">
        <f>MAX(Table1[[#This Row],[w]],Table1[[#This Row],[w9]],Table1[[#This Row],[w18]],Table1[[#This Row],[w27]])</f>
        <v>552.75</v>
      </c>
      <c r="J588" t="b">
        <f>AND(Table1[[#This Row],[address]]=Table1[[#This Row],[address7]],Table1[[#This Row],[address]]=Table1[[#This Row],[address16]],Table1[[#This Row],[address]]=Table1[[#This Row],[address25]])</f>
        <v>1</v>
      </c>
      <c r="M588" t="s">
        <v>61</v>
      </c>
      <c r="N588" s="4" t="s">
        <v>604</v>
      </c>
      <c r="O588" t="s">
        <v>212</v>
      </c>
      <c r="P588">
        <v>75</v>
      </c>
      <c r="Q588">
        <v>552.75</v>
      </c>
      <c r="W588" t="s">
        <v>62</v>
      </c>
      <c r="X588" s="4" t="s">
        <v>605</v>
      </c>
      <c r="Y588" t="s">
        <v>212</v>
      </c>
      <c r="Z588">
        <v>75</v>
      </c>
      <c r="AA588">
        <v>552</v>
      </c>
      <c r="AG588" t="s">
        <v>63</v>
      </c>
      <c r="AH588" s="4" t="s">
        <v>606</v>
      </c>
      <c r="AI588" t="s">
        <v>212</v>
      </c>
      <c r="AJ588">
        <v>75</v>
      </c>
      <c r="AK588">
        <v>552</v>
      </c>
    </row>
    <row r="589" spans="1:37" ht="15" customHeight="1">
      <c r="A589" t="str">
        <f>LEFT(Table1[[#This Row],[address]],3)&amp;(RIGHT(Table1[[#This Row],[address]],LEN(Table1[[#This Row],[address]])-3)+1)</f>
        <v>$B$17</v>
      </c>
      <c r="B589" t="str">
        <f>IF(Table1[[#This Row],[E]]&lt;&gt;"",1,"x")</f>
        <v>x</v>
      </c>
      <c r="C589" t="s">
        <v>60</v>
      </c>
      <c r="E589" t="s">
        <v>213</v>
      </c>
      <c r="F589">
        <v>15.75</v>
      </c>
      <c r="G589">
        <v>552</v>
      </c>
      <c r="H589">
        <f>MAX(Table1[[#This Row],[h]],Table1[[#This Row],[h8]],Table1[[#This Row],[h17]],Table1[[#This Row],[h26]])</f>
        <v>15.75</v>
      </c>
      <c r="I589">
        <f>MAX(Table1[[#This Row],[w]],Table1[[#This Row],[w9]],Table1[[#This Row],[w18]],Table1[[#This Row],[w27]])</f>
        <v>552.75</v>
      </c>
      <c r="J589" t="b">
        <f>AND(Table1[[#This Row],[address]]=Table1[[#This Row],[address7]],Table1[[#This Row],[address]]=Table1[[#This Row],[address16]],Table1[[#This Row],[address]]=Table1[[#This Row],[address25]])</f>
        <v>1</v>
      </c>
      <c r="M589" t="s">
        <v>61</v>
      </c>
      <c r="O589" t="s">
        <v>213</v>
      </c>
      <c r="P589">
        <v>15.75</v>
      </c>
      <c r="Q589">
        <v>552.75</v>
      </c>
      <c r="W589" t="s">
        <v>62</v>
      </c>
      <c r="Y589" t="s">
        <v>213</v>
      </c>
      <c r="Z589">
        <v>15.75</v>
      </c>
      <c r="AA589">
        <v>552</v>
      </c>
      <c r="AG589" t="s">
        <v>63</v>
      </c>
      <c r="AI589" t="s">
        <v>213</v>
      </c>
      <c r="AJ589">
        <v>15.75</v>
      </c>
      <c r="AK589">
        <v>552</v>
      </c>
    </row>
    <row r="590" spans="1:37" ht="15" customHeight="1">
      <c r="A590" t="str">
        <f>LEFT(Table1[[#This Row],[address]],3)&amp;(RIGHT(Table1[[#This Row],[address]],LEN(Table1[[#This Row],[address]])-3)+1)</f>
        <v>$B$18</v>
      </c>
      <c r="B590" t="str">
        <f>IF(Table1[[#This Row],[E]]&lt;&gt;"",1,"x")</f>
        <v>x</v>
      </c>
      <c r="C590" t="s">
        <v>60</v>
      </c>
      <c r="E590" t="s">
        <v>215</v>
      </c>
      <c r="F590">
        <v>99.75</v>
      </c>
      <c r="G590">
        <v>552</v>
      </c>
      <c r="H590">
        <f>MAX(Table1[[#This Row],[h]],Table1[[#This Row],[h8]],Table1[[#This Row],[h17]],Table1[[#This Row],[h26]])</f>
        <v>99.75</v>
      </c>
      <c r="I590">
        <f>MAX(Table1[[#This Row],[w]],Table1[[#This Row],[w9]],Table1[[#This Row],[w18]],Table1[[#This Row],[w27]])</f>
        <v>552.75</v>
      </c>
      <c r="J590" t="b">
        <f>AND(Table1[[#This Row],[address]]=Table1[[#This Row],[address7]],Table1[[#This Row],[address]]=Table1[[#This Row],[address16]],Table1[[#This Row],[address]]=Table1[[#This Row],[address25]])</f>
        <v>1</v>
      </c>
      <c r="M590" t="s">
        <v>61</v>
      </c>
      <c r="O590" t="s">
        <v>215</v>
      </c>
      <c r="P590">
        <v>99.75</v>
      </c>
      <c r="Q590">
        <v>552.75</v>
      </c>
      <c r="W590" t="s">
        <v>62</v>
      </c>
      <c r="Y590" t="s">
        <v>215</v>
      </c>
      <c r="Z590">
        <v>99.75</v>
      </c>
      <c r="AA590">
        <v>552</v>
      </c>
      <c r="AG590" t="s">
        <v>63</v>
      </c>
      <c r="AI590" t="s">
        <v>215</v>
      </c>
      <c r="AJ590">
        <v>99.75</v>
      </c>
      <c r="AK590">
        <v>552</v>
      </c>
    </row>
    <row r="591" spans="1:37" ht="15" customHeight="1">
      <c r="A591" t="str">
        <f>LEFT(Table1[[#This Row],[address]],3)&amp;(RIGHT(Table1[[#This Row],[address]],LEN(Table1[[#This Row],[address]])-3)+1)</f>
        <v>$B$19</v>
      </c>
      <c r="B591" t="str">
        <f>IF(Table1[[#This Row],[E]]&lt;&gt;"",1,"x")</f>
        <v>x</v>
      </c>
      <c r="C591" t="s">
        <v>60</v>
      </c>
      <c r="E591" t="s">
        <v>219</v>
      </c>
      <c r="F591">
        <v>15</v>
      </c>
      <c r="G591">
        <v>552</v>
      </c>
      <c r="H591">
        <f>MAX(Table1[[#This Row],[h]],Table1[[#This Row],[h8]],Table1[[#This Row],[h17]],Table1[[#This Row],[h26]])</f>
        <v>15</v>
      </c>
      <c r="I591">
        <f>MAX(Table1[[#This Row],[w]],Table1[[#This Row],[w9]],Table1[[#This Row],[w18]],Table1[[#This Row],[w27]])</f>
        <v>552.75</v>
      </c>
      <c r="J591" t="b">
        <f>AND(Table1[[#This Row],[address]]=Table1[[#This Row],[address7]],Table1[[#This Row],[address]]=Table1[[#This Row],[address16]],Table1[[#This Row],[address]]=Table1[[#This Row],[address25]])</f>
        <v>1</v>
      </c>
      <c r="M591" t="s">
        <v>61</v>
      </c>
      <c r="N591" s="4"/>
      <c r="O591" t="s">
        <v>219</v>
      </c>
      <c r="P591">
        <v>15</v>
      </c>
      <c r="Q591">
        <v>552.75</v>
      </c>
      <c r="W591" t="s">
        <v>62</v>
      </c>
      <c r="X591" s="4"/>
      <c r="Y591" t="s">
        <v>219</v>
      </c>
      <c r="Z591">
        <v>15</v>
      </c>
      <c r="AA591">
        <v>552</v>
      </c>
      <c r="AG591" t="s">
        <v>63</v>
      </c>
      <c r="AH591" s="4"/>
      <c r="AI591" t="s">
        <v>219</v>
      </c>
      <c r="AJ591">
        <v>15</v>
      </c>
      <c r="AK591">
        <v>552</v>
      </c>
    </row>
    <row r="592" spans="1:37" ht="15" customHeight="1">
      <c r="A592" t="str">
        <f>LEFT(Table1[[#This Row],[address]],3)&amp;(RIGHT(Table1[[#This Row],[address]],LEN(Table1[[#This Row],[address]])-3)+1)</f>
        <v>$B$20</v>
      </c>
      <c r="B592" t="str">
        <f>IF(Table1[[#This Row],[E]]&lt;&gt;"",1,"x")</f>
        <v>x</v>
      </c>
      <c r="C592" t="s">
        <v>60</v>
      </c>
      <c r="E592" t="s">
        <v>224</v>
      </c>
      <c r="F592">
        <v>15</v>
      </c>
      <c r="G592">
        <v>552</v>
      </c>
      <c r="H592">
        <f>MAX(Table1[[#This Row],[h]],Table1[[#This Row],[h8]],Table1[[#This Row],[h17]],Table1[[#This Row],[h26]])</f>
        <v>15</v>
      </c>
      <c r="I592">
        <f>MAX(Table1[[#This Row],[w]],Table1[[#This Row],[w9]],Table1[[#This Row],[w18]],Table1[[#This Row],[w27]])</f>
        <v>552.75</v>
      </c>
      <c r="J592" t="b">
        <f>AND(Table1[[#This Row],[address]]=Table1[[#This Row],[address7]],Table1[[#This Row],[address]]=Table1[[#This Row],[address16]],Table1[[#This Row],[address]]=Table1[[#This Row],[address25]])</f>
        <v>1</v>
      </c>
      <c r="M592" t="s">
        <v>61</v>
      </c>
      <c r="O592" t="s">
        <v>224</v>
      </c>
      <c r="P592">
        <v>15</v>
      </c>
      <c r="Q592">
        <v>552.75</v>
      </c>
      <c r="W592" t="s">
        <v>62</v>
      </c>
      <c r="Y592" t="s">
        <v>224</v>
      </c>
      <c r="Z592">
        <v>15</v>
      </c>
      <c r="AA592">
        <v>552</v>
      </c>
      <c r="AG592" t="s">
        <v>63</v>
      </c>
      <c r="AI592" t="s">
        <v>224</v>
      </c>
      <c r="AJ592">
        <v>15</v>
      </c>
      <c r="AK592">
        <v>552</v>
      </c>
    </row>
    <row r="593" spans="1:37" ht="15" customHeight="1">
      <c r="A593" t="str">
        <f>LEFT(Table1[[#This Row],[address]],3)&amp;(RIGHT(Table1[[#This Row],[address]],LEN(Table1[[#This Row],[address]])-3)+1)</f>
        <v>$B$21</v>
      </c>
      <c r="B593" t="str">
        <f>IF(Table1[[#This Row],[E]]&lt;&gt;"",1,"x")</f>
        <v>x</v>
      </c>
      <c r="C593" t="s">
        <v>60</v>
      </c>
      <c r="E593" t="s">
        <v>229</v>
      </c>
      <c r="F593">
        <v>15</v>
      </c>
      <c r="G593">
        <v>552</v>
      </c>
      <c r="H593">
        <f>MAX(Table1[[#This Row],[h]],Table1[[#This Row],[h8]],Table1[[#This Row],[h17]],Table1[[#This Row],[h26]])</f>
        <v>15</v>
      </c>
      <c r="I593">
        <f>MAX(Table1[[#This Row],[w]],Table1[[#This Row],[w9]],Table1[[#This Row],[w18]],Table1[[#This Row],[w27]])</f>
        <v>552.75</v>
      </c>
      <c r="J593" t="b">
        <f>AND(Table1[[#This Row],[address]]=Table1[[#This Row],[address7]],Table1[[#This Row],[address]]=Table1[[#This Row],[address16]],Table1[[#This Row],[address]]=Table1[[#This Row],[address25]])</f>
        <v>1</v>
      </c>
      <c r="M593" t="s">
        <v>61</v>
      </c>
      <c r="N593" s="4"/>
      <c r="O593" t="s">
        <v>229</v>
      </c>
      <c r="P593">
        <v>15</v>
      </c>
      <c r="Q593">
        <v>552.75</v>
      </c>
      <c r="W593" t="s">
        <v>62</v>
      </c>
      <c r="X593" s="4"/>
      <c r="Y593" t="s">
        <v>229</v>
      </c>
      <c r="Z593">
        <v>15</v>
      </c>
      <c r="AA593">
        <v>552</v>
      </c>
      <c r="AG593" t="s">
        <v>63</v>
      </c>
      <c r="AH593" s="4"/>
      <c r="AI593" t="s">
        <v>229</v>
      </c>
      <c r="AJ593">
        <v>15</v>
      </c>
      <c r="AK593">
        <v>552</v>
      </c>
    </row>
    <row r="594" spans="1:37" ht="15" customHeight="1">
      <c r="A594" t="str">
        <f>LEFT(Table1[[#This Row],[address]],3)&amp;(RIGHT(Table1[[#This Row],[address]],LEN(Table1[[#This Row],[address]])-3)+1)</f>
        <v>$B$22</v>
      </c>
      <c r="B594" t="str">
        <f>IF(Table1[[#This Row],[E]]&lt;&gt;"",1,"x")</f>
        <v>x</v>
      </c>
      <c r="C594" t="s">
        <v>60</v>
      </c>
      <c r="E594" t="s">
        <v>234</v>
      </c>
      <c r="F594">
        <v>15</v>
      </c>
      <c r="G594">
        <v>552</v>
      </c>
      <c r="H594">
        <f>MAX(Table1[[#This Row],[h]],Table1[[#This Row],[h8]],Table1[[#This Row],[h17]],Table1[[#This Row],[h26]])</f>
        <v>15</v>
      </c>
      <c r="I594">
        <f>MAX(Table1[[#This Row],[w]],Table1[[#This Row],[w9]],Table1[[#This Row],[w18]],Table1[[#This Row],[w27]])</f>
        <v>552.75</v>
      </c>
      <c r="J594" t="b">
        <f>AND(Table1[[#This Row],[address]]=Table1[[#This Row],[address7]],Table1[[#This Row],[address]]=Table1[[#This Row],[address16]],Table1[[#This Row],[address]]=Table1[[#This Row],[address25]])</f>
        <v>1</v>
      </c>
      <c r="M594" t="s">
        <v>61</v>
      </c>
      <c r="N594" s="4"/>
      <c r="O594" t="s">
        <v>234</v>
      </c>
      <c r="P594">
        <v>15</v>
      </c>
      <c r="Q594">
        <v>552.75</v>
      </c>
      <c r="W594" t="s">
        <v>62</v>
      </c>
      <c r="X594" s="4"/>
      <c r="Y594" t="s">
        <v>234</v>
      </c>
      <c r="Z594">
        <v>15</v>
      </c>
      <c r="AA594">
        <v>552</v>
      </c>
      <c r="AG594" t="s">
        <v>63</v>
      </c>
      <c r="AH594" s="4"/>
      <c r="AI594" t="s">
        <v>234</v>
      </c>
      <c r="AJ594">
        <v>15</v>
      </c>
      <c r="AK594">
        <v>552</v>
      </c>
    </row>
    <row r="595" spans="1:37" ht="15" customHeight="1">
      <c r="A595" t="str">
        <f>LEFT(Table1[[#This Row],[address]],3)&amp;(RIGHT(Table1[[#This Row],[address]],LEN(Table1[[#This Row],[address]])-3)+1)</f>
        <v>$B$23</v>
      </c>
      <c r="B595" t="str">
        <f>IF(Table1[[#This Row],[E]]&lt;&gt;"",1,"x")</f>
        <v>x</v>
      </c>
      <c r="C595" t="s">
        <v>60</v>
      </c>
      <c r="E595" t="s">
        <v>238</v>
      </c>
      <c r="F595">
        <v>15</v>
      </c>
      <c r="G595">
        <v>552</v>
      </c>
      <c r="H595">
        <f>MAX(Table1[[#This Row],[h]],Table1[[#This Row],[h8]],Table1[[#This Row],[h17]],Table1[[#This Row],[h26]])</f>
        <v>15</v>
      </c>
      <c r="I595">
        <f>MAX(Table1[[#This Row],[w]],Table1[[#This Row],[w9]],Table1[[#This Row],[w18]],Table1[[#This Row],[w27]])</f>
        <v>552.75</v>
      </c>
      <c r="J595" t="b">
        <f>AND(Table1[[#This Row],[address]]=Table1[[#This Row],[address7]],Table1[[#This Row],[address]]=Table1[[#This Row],[address16]],Table1[[#This Row],[address]]=Table1[[#This Row],[address25]])</f>
        <v>1</v>
      </c>
      <c r="M595" t="s">
        <v>61</v>
      </c>
      <c r="N595" s="4"/>
      <c r="O595" t="s">
        <v>238</v>
      </c>
      <c r="P595">
        <v>15</v>
      </c>
      <c r="Q595">
        <v>552.75</v>
      </c>
      <c r="W595" t="s">
        <v>62</v>
      </c>
      <c r="X595" s="4"/>
      <c r="Y595" t="s">
        <v>238</v>
      </c>
      <c r="Z595">
        <v>15</v>
      </c>
      <c r="AA595">
        <v>552</v>
      </c>
      <c r="AG595" t="s">
        <v>63</v>
      </c>
      <c r="AH595" s="4"/>
      <c r="AI595" t="s">
        <v>238</v>
      </c>
      <c r="AJ595">
        <v>15</v>
      </c>
      <c r="AK595">
        <v>552</v>
      </c>
    </row>
    <row r="596" spans="1:37" ht="15" customHeight="1">
      <c r="A596" t="str">
        <f>LEFT(Table1[[#This Row],[address]],3)&amp;(RIGHT(Table1[[#This Row],[address]],LEN(Table1[[#This Row],[address]])-3)+1)</f>
        <v>$B$24</v>
      </c>
      <c r="B596" t="str">
        <f>IF(Table1[[#This Row],[E]]&lt;&gt;"",1,"x")</f>
        <v>x</v>
      </c>
      <c r="C596" t="s">
        <v>60</v>
      </c>
      <c r="E596" t="s">
        <v>239</v>
      </c>
      <c r="F596">
        <v>15</v>
      </c>
      <c r="G596">
        <v>552</v>
      </c>
      <c r="H596">
        <f>MAX(Table1[[#This Row],[h]],Table1[[#This Row],[h8]],Table1[[#This Row],[h17]],Table1[[#This Row],[h26]])</f>
        <v>15</v>
      </c>
      <c r="I596">
        <f>MAX(Table1[[#This Row],[w]],Table1[[#This Row],[w9]],Table1[[#This Row],[w18]],Table1[[#This Row],[w27]])</f>
        <v>552.75</v>
      </c>
      <c r="J596" t="b">
        <f>AND(Table1[[#This Row],[address]]=Table1[[#This Row],[address7]],Table1[[#This Row],[address]]=Table1[[#This Row],[address16]],Table1[[#This Row],[address]]=Table1[[#This Row],[address25]])</f>
        <v>1</v>
      </c>
      <c r="M596" t="s">
        <v>61</v>
      </c>
      <c r="O596" t="s">
        <v>239</v>
      </c>
      <c r="P596">
        <v>15</v>
      </c>
      <c r="Q596">
        <v>552.75</v>
      </c>
      <c r="W596" t="s">
        <v>62</v>
      </c>
      <c r="Y596" t="s">
        <v>239</v>
      </c>
      <c r="Z596">
        <v>15</v>
      </c>
      <c r="AA596">
        <v>552</v>
      </c>
      <c r="AG596" t="s">
        <v>63</v>
      </c>
      <c r="AI596" t="s">
        <v>239</v>
      </c>
      <c r="AJ596">
        <v>15</v>
      </c>
      <c r="AK596">
        <v>552</v>
      </c>
    </row>
    <row r="597" spans="1:37" ht="15" customHeight="1">
      <c r="A597" t="str">
        <f>LEFT(Table1[[#This Row],[address]],3)&amp;(RIGHT(Table1[[#This Row],[address]],LEN(Table1[[#This Row],[address]])-3)+1)</f>
        <v>$B$25</v>
      </c>
      <c r="B597" t="str">
        <f>IF(Table1[[#This Row],[E]]&lt;&gt;"",1,"x")</f>
        <v>x</v>
      </c>
      <c r="C597" t="s">
        <v>60</v>
      </c>
      <c r="E597" t="s">
        <v>240</v>
      </c>
      <c r="F597">
        <v>15</v>
      </c>
      <c r="G597">
        <v>552</v>
      </c>
      <c r="H597">
        <f>MAX(Table1[[#This Row],[h]],Table1[[#This Row],[h8]],Table1[[#This Row],[h17]],Table1[[#This Row],[h26]])</f>
        <v>15</v>
      </c>
      <c r="I597">
        <f>MAX(Table1[[#This Row],[w]],Table1[[#This Row],[w9]],Table1[[#This Row],[w18]],Table1[[#This Row],[w27]])</f>
        <v>552.75</v>
      </c>
      <c r="J597" t="b">
        <f>AND(Table1[[#This Row],[address]]=Table1[[#This Row],[address7]],Table1[[#This Row],[address]]=Table1[[#This Row],[address16]],Table1[[#This Row],[address]]=Table1[[#This Row],[address25]])</f>
        <v>1</v>
      </c>
      <c r="M597" t="s">
        <v>61</v>
      </c>
      <c r="O597" t="s">
        <v>240</v>
      </c>
      <c r="P597">
        <v>15</v>
      </c>
      <c r="Q597">
        <v>552.75</v>
      </c>
      <c r="W597" t="s">
        <v>62</v>
      </c>
      <c r="Y597" t="s">
        <v>240</v>
      </c>
      <c r="Z597">
        <v>15</v>
      </c>
      <c r="AA597">
        <v>552</v>
      </c>
      <c r="AG597" t="s">
        <v>63</v>
      </c>
      <c r="AI597" t="s">
        <v>240</v>
      </c>
      <c r="AJ597">
        <v>15</v>
      </c>
      <c r="AK597">
        <v>552</v>
      </c>
    </row>
    <row r="598" spans="1:37" ht="15" customHeight="1">
      <c r="A598" t="str">
        <f>LEFT(Table1[[#This Row],[address]],3)&amp;(RIGHT(Table1[[#This Row],[address]],LEN(Table1[[#This Row],[address]])-3)+1)</f>
        <v>$B$26</v>
      </c>
      <c r="B598" t="str">
        <f>IF(Table1[[#This Row],[E]]&lt;&gt;"",1,"x")</f>
        <v>x</v>
      </c>
      <c r="C598" t="s">
        <v>60</v>
      </c>
      <c r="E598" t="s">
        <v>241</v>
      </c>
      <c r="F598">
        <v>15</v>
      </c>
      <c r="G598">
        <v>552</v>
      </c>
      <c r="H598">
        <f>MAX(Table1[[#This Row],[h]],Table1[[#This Row],[h8]],Table1[[#This Row],[h17]],Table1[[#This Row],[h26]])</f>
        <v>15</v>
      </c>
      <c r="I598">
        <f>MAX(Table1[[#This Row],[w]],Table1[[#This Row],[w9]],Table1[[#This Row],[w18]],Table1[[#This Row],[w27]])</f>
        <v>552.75</v>
      </c>
      <c r="J598" t="b">
        <f>AND(Table1[[#This Row],[address]]=Table1[[#This Row],[address7]],Table1[[#This Row],[address]]=Table1[[#This Row],[address16]],Table1[[#This Row],[address]]=Table1[[#This Row],[address25]])</f>
        <v>1</v>
      </c>
      <c r="M598" t="s">
        <v>61</v>
      </c>
      <c r="O598" t="s">
        <v>241</v>
      </c>
      <c r="P598">
        <v>15</v>
      </c>
      <c r="Q598">
        <v>552.75</v>
      </c>
      <c r="W598" t="s">
        <v>62</v>
      </c>
      <c r="Y598" t="s">
        <v>241</v>
      </c>
      <c r="Z598">
        <v>15</v>
      </c>
      <c r="AA598">
        <v>552</v>
      </c>
      <c r="AG598" t="s">
        <v>63</v>
      </c>
      <c r="AI598" t="s">
        <v>241</v>
      </c>
      <c r="AJ598">
        <v>15</v>
      </c>
      <c r="AK598">
        <v>552</v>
      </c>
    </row>
    <row r="599" spans="1:37" ht="15" customHeight="1">
      <c r="A599" t="str">
        <f>LEFT(Table1[[#This Row],[address]],3)&amp;(RIGHT(Table1[[#This Row],[address]],LEN(Table1[[#This Row],[address]])-3)+1)</f>
        <v>$B$27</v>
      </c>
      <c r="B599" t="str">
        <f>IF(Table1[[#This Row],[E]]&lt;&gt;"",1,"x")</f>
        <v>x</v>
      </c>
      <c r="C599" t="s">
        <v>60</v>
      </c>
      <c r="E599" t="s">
        <v>242</v>
      </c>
      <c r="F599">
        <v>15</v>
      </c>
      <c r="G599">
        <v>552</v>
      </c>
      <c r="H599">
        <f>MAX(Table1[[#This Row],[h]],Table1[[#This Row],[h8]],Table1[[#This Row],[h17]],Table1[[#This Row],[h26]])</f>
        <v>15</v>
      </c>
      <c r="I599">
        <f>MAX(Table1[[#This Row],[w]],Table1[[#This Row],[w9]],Table1[[#This Row],[w18]],Table1[[#This Row],[w27]])</f>
        <v>552.75</v>
      </c>
      <c r="J599" t="b">
        <f>AND(Table1[[#This Row],[address]]=Table1[[#This Row],[address7]],Table1[[#This Row],[address]]=Table1[[#This Row],[address16]],Table1[[#This Row],[address]]=Table1[[#This Row],[address25]])</f>
        <v>1</v>
      </c>
      <c r="M599" t="s">
        <v>61</v>
      </c>
      <c r="O599" t="s">
        <v>242</v>
      </c>
      <c r="P599">
        <v>15</v>
      </c>
      <c r="Q599">
        <v>552.75</v>
      </c>
      <c r="W599" t="s">
        <v>62</v>
      </c>
      <c r="Y599" t="s">
        <v>242</v>
      </c>
      <c r="Z599">
        <v>15</v>
      </c>
      <c r="AA599">
        <v>552</v>
      </c>
      <c r="AG599" t="s">
        <v>63</v>
      </c>
      <c r="AI599" t="s">
        <v>242</v>
      </c>
      <c r="AJ599">
        <v>15</v>
      </c>
      <c r="AK599">
        <v>552</v>
      </c>
    </row>
    <row r="600" spans="1:37" ht="15" customHeight="1">
      <c r="A600" t="str">
        <f>LEFT(Table1[[#This Row],[address]],3)&amp;(RIGHT(Table1[[#This Row],[address]],LEN(Table1[[#This Row],[address]])-3)+1)</f>
        <v>$B$28</v>
      </c>
      <c r="B600" t="str">
        <f>IF(Table1[[#This Row],[E]]&lt;&gt;"",1,"x")</f>
        <v>x</v>
      </c>
      <c r="C600" t="s">
        <v>60</v>
      </c>
      <c r="E600" t="s">
        <v>243</v>
      </c>
      <c r="F600">
        <v>15</v>
      </c>
      <c r="G600">
        <v>552</v>
      </c>
      <c r="H600">
        <f>MAX(Table1[[#This Row],[h]],Table1[[#This Row],[h8]],Table1[[#This Row],[h17]],Table1[[#This Row],[h26]])</f>
        <v>15</v>
      </c>
      <c r="I600">
        <f>MAX(Table1[[#This Row],[w]],Table1[[#This Row],[w9]],Table1[[#This Row],[w18]],Table1[[#This Row],[w27]])</f>
        <v>552.75</v>
      </c>
      <c r="J600" t="b">
        <f>AND(Table1[[#This Row],[address]]=Table1[[#This Row],[address7]],Table1[[#This Row],[address]]=Table1[[#This Row],[address16]],Table1[[#This Row],[address]]=Table1[[#This Row],[address25]])</f>
        <v>1</v>
      </c>
      <c r="M600" t="s">
        <v>61</v>
      </c>
      <c r="O600" t="s">
        <v>243</v>
      </c>
      <c r="P600">
        <v>15</v>
      </c>
      <c r="Q600">
        <v>552.75</v>
      </c>
      <c r="W600" t="s">
        <v>62</v>
      </c>
      <c r="Y600" t="s">
        <v>243</v>
      </c>
      <c r="Z600">
        <v>15</v>
      </c>
      <c r="AA600">
        <v>552</v>
      </c>
      <c r="AG600" t="s">
        <v>63</v>
      </c>
      <c r="AI600" t="s">
        <v>243</v>
      </c>
      <c r="AJ600">
        <v>15</v>
      </c>
      <c r="AK600">
        <v>552</v>
      </c>
    </row>
    <row r="601" spans="1:37" ht="15" customHeight="1">
      <c r="A601" t="str">
        <f>LEFT(Table1[[#This Row],[address]],3)&amp;(RIGHT(Table1[[#This Row],[address]],LEN(Table1[[#This Row],[address]])-3)+1)</f>
        <v>$B$29</v>
      </c>
      <c r="B601" t="str">
        <f>IF(Table1[[#This Row],[E]]&lt;&gt;"",1,"x")</f>
        <v>x</v>
      </c>
      <c r="C601" t="s">
        <v>60</v>
      </c>
      <c r="E601" t="s">
        <v>244</v>
      </c>
      <c r="F601">
        <v>15</v>
      </c>
      <c r="G601">
        <v>552</v>
      </c>
      <c r="H601">
        <f>MAX(Table1[[#This Row],[h]],Table1[[#This Row],[h8]],Table1[[#This Row],[h17]],Table1[[#This Row],[h26]])</f>
        <v>15</v>
      </c>
      <c r="I601">
        <f>MAX(Table1[[#This Row],[w]],Table1[[#This Row],[w9]],Table1[[#This Row],[w18]],Table1[[#This Row],[w27]])</f>
        <v>552.75</v>
      </c>
      <c r="J601" t="b">
        <f>AND(Table1[[#This Row],[address]]=Table1[[#This Row],[address7]],Table1[[#This Row],[address]]=Table1[[#This Row],[address16]],Table1[[#This Row],[address]]=Table1[[#This Row],[address25]])</f>
        <v>1</v>
      </c>
      <c r="M601" t="s">
        <v>61</v>
      </c>
      <c r="O601" t="s">
        <v>244</v>
      </c>
      <c r="P601">
        <v>15</v>
      </c>
      <c r="Q601">
        <v>552.75</v>
      </c>
      <c r="W601" t="s">
        <v>62</v>
      </c>
      <c r="Y601" t="s">
        <v>244</v>
      </c>
      <c r="Z601">
        <v>15</v>
      </c>
      <c r="AA601">
        <v>552</v>
      </c>
      <c r="AG601" t="s">
        <v>63</v>
      </c>
      <c r="AI601" t="s">
        <v>244</v>
      </c>
      <c r="AJ601">
        <v>15</v>
      </c>
      <c r="AK601">
        <v>552</v>
      </c>
    </row>
    <row r="602" spans="1:37" ht="15" customHeight="1">
      <c r="A602" t="str">
        <f>LEFT(Table1[[#This Row],[address]],3)&amp;(RIGHT(Table1[[#This Row],[address]],LEN(Table1[[#This Row],[address]])-3)+1)</f>
        <v>$B$30</v>
      </c>
      <c r="B602" t="str">
        <f>IF(Table1[[#This Row],[E]]&lt;&gt;"",1,"x")</f>
        <v>x</v>
      </c>
      <c r="C602" t="s">
        <v>60</v>
      </c>
      <c r="E602" t="s">
        <v>245</v>
      </c>
      <c r="F602">
        <v>15</v>
      </c>
      <c r="G602">
        <v>552</v>
      </c>
      <c r="H602">
        <f>MAX(Table1[[#This Row],[h]],Table1[[#This Row],[h8]],Table1[[#This Row],[h17]],Table1[[#This Row],[h26]])</f>
        <v>15</v>
      </c>
      <c r="I602">
        <f>MAX(Table1[[#This Row],[w]],Table1[[#This Row],[w9]],Table1[[#This Row],[w18]],Table1[[#This Row],[w27]])</f>
        <v>552.75</v>
      </c>
      <c r="J602" t="b">
        <f>AND(Table1[[#This Row],[address]]=Table1[[#This Row],[address7]],Table1[[#This Row],[address]]=Table1[[#This Row],[address16]],Table1[[#This Row],[address]]=Table1[[#This Row],[address25]])</f>
        <v>1</v>
      </c>
      <c r="M602" t="s">
        <v>61</v>
      </c>
      <c r="O602" t="s">
        <v>245</v>
      </c>
      <c r="P602">
        <v>15</v>
      </c>
      <c r="Q602">
        <v>552.75</v>
      </c>
      <c r="W602" t="s">
        <v>62</v>
      </c>
      <c r="Y602" t="s">
        <v>245</v>
      </c>
      <c r="Z602">
        <v>15</v>
      </c>
      <c r="AA602">
        <v>552</v>
      </c>
      <c r="AG602" t="s">
        <v>63</v>
      </c>
      <c r="AI602" t="s">
        <v>245</v>
      </c>
      <c r="AJ602">
        <v>15</v>
      </c>
      <c r="AK602">
        <v>552</v>
      </c>
    </row>
    <row r="603" spans="1:37" ht="15" customHeight="1">
      <c r="A603" t="str">
        <f>LEFT(Table1[[#This Row],[address]],3)&amp;(RIGHT(Table1[[#This Row],[address]],LEN(Table1[[#This Row],[address]])-3)+1)</f>
        <v>$B$31</v>
      </c>
      <c r="B603" t="str">
        <f>IF(Table1[[#This Row],[E]]&lt;&gt;"",1,"x")</f>
        <v>x</v>
      </c>
      <c r="C603" t="s">
        <v>60</v>
      </c>
      <c r="E603" t="s">
        <v>246</v>
      </c>
      <c r="F603">
        <v>15</v>
      </c>
      <c r="G603">
        <v>552</v>
      </c>
      <c r="H603">
        <f>MAX(Table1[[#This Row],[h]],Table1[[#This Row],[h8]],Table1[[#This Row],[h17]],Table1[[#This Row],[h26]])</f>
        <v>15</v>
      </c>
      <c r="I603">
        <f>MAX(Table1[[#This Row],[w]],Table1[[#This Row],[w9]],Table1[[#This Row],[w18]],Table1[[#This Row],[w27]])</f>
        <v>552.75</v>
      </c>
      <c r="J603" t="b">
        <f>AND(Table1[[#This Row],[address]]=Table1[[#This Row],[address7]],Table1[[#This Row],[address]]=Table1[[#This Row],[address16]],Table1[[#This Row],[address]]=Table1[[#This Row],[address25]])</f>
        <v>1</v>
      </c>
      <c r="M603" t="s">
        <v>61</v>
      </c>
      <c r="O603" t="s">
        <v>246</v>
      </c>
      <c r="P603">
        <v>15</v>
      </c>
      <c r="Q603">
        <v>552.75</v>
      </c>
      <c r="W603" t="s">
        <v>62</v>
      </c>
      <c r="Y603" t="s">
        <v>246</v>
      </c>
      <c r="Z603">
        <v>15</v>
      </c>
      <c r="AA603">
        <v>552</v>
      </c>
      <c r="AG603" t="s">
        <v>63</v>
      </c>
      <c r="AI603" t="s">
        <v>246</v>
      </c>
      <c r="AJ603">
        <v>15</v>
      </c>
      <c r="AK603">
        <v>552</v>
      </c>
    </row>
    <row r="604" spans="1:37" ht="15" customHeight="1">
      <c r="A604" t="str">
        <f>LEFT(Table1[[#This Row],[address]],3)&amp;(RIGHT(Table1[[#This Row],[address]],LEN(Table1[[#This Row],[address]])-3)+1)</f>
        <v>$C$2</v>
      </c>
      <c r="B604">
        <f>IF(Table1[[#This Row],[E]]&lt;&gt;"",1,"x")</f>
        <v>1</v>
      </c>
      <c r="C604" t="s">
        <v>60</v>
      </c>
      <c r="D604" t="s">
        <v>341</v>
      </c>
      <c r="E604" t="s">
        <v>249</v>
      </c>
      <c r="F604">
        <v>25.5</v>
      </c>
      <c r="G604">
        <v>48</v>
      </c>
      <c r="H604">
        <f>MAX(Table1[[#This Row],[h]],Table1[[#This Row],[h8]],Table1[[#This Row],[h17]],Table1[[#This Row],[h26]])</f>
        <v>25.5</v>
      </c>
      <c r="I604">
        <f>MAX(Table1[[#This Row],[w]],Table1[[#This Row],[w9]],Table1[[#This Row],[w18]],Table1[[#This Row],[w27]])</f>
        <v>48.75</v>
      </c>
      <c r="J604" t="b">
        <f>AND(Table1[[#This Row],[address]]=Table1[[#This Row],[address7]],Table1[[#This Row],[address]]=Table1[[#This Row],[address16]],Table1[[#This Row],[address]]=Table1[[#This Row],[address25]])</f>
        <v>1</v>
      </c>
      <c r="M604" t="s">
        <v>61</v>
      </c>
      <c r="N604" t="s">
        <v>341</v>
      </c>
      <c r="O604" t="s">
        <v>249</v>
      </c>
      <c r="P604">
        <v>25.5</v>
      </c>
      <c r="Q604">
        <v>48.75</v>
      </c>
      <c r="W604" t="s">
        <v>62</v>
      </c>
      <c r="X604" s="4" t="s">
        <v>341</v>
      </c>
      <c r="Y604" t="s">
        <v>249</v>
      </c>
      <c r="Z604">
        <v>25.5</v>
      </c>
      <c r="AA604">
        <v>48</v>
      </c>
      <c r="AG604" t="s">
        <v>63</v>
      </c>
      <c r="AH604" s="4" t="s">
        <v>342</v>
      </c>
      <c r="AI604" t="s">
        <v>249</v>
      </c>
      <c r="AJ604">
        <v>25.5</v>
      </c>
      <c r="AK604">
        <v>48</v>
      </c>
    </row>
    <row r="605" spans="1:37" ht="15" customHeight="1">
      <c r="A605" t="str">
        <f>LEFT(Table1[[#This Row],[address]],3)&amp;(RIGHT(Table1[[#This Row],[address]],LEN(Table1[[#This Row],[address]])-3)+1)</f>
        <v>$C$3</v>
      </c>
      <c r="B605">
        <f>IF(Table1[[#This Row],[E]]&lt;&gt;"",1,"x")</f>
        <v>1</v>
      </c>
      <c r="C605" t="s">
        <v>60</v>
      </c>
      <c r="D605" t="s">
        <v>341</v>
      </c>
      <c r="E605" t="s">
        <v>248</v>
      </c>
      <c r="F605">
        <v>15.75</v>
      </c>
      <c r="G605">
        <v>48</v>
      </c>
      <c r="H605">
        <f>MAX(Table1[[#This Row],[h]],Table1[[#This Row],[h8]],Table1[[#This Row],[h17]],Table1[[#This Row],[h26]])</f>
        <v>15.75</v>
      </c>
      <c r="I605">
        <f>MAX(Table1[[#This Row],[w]],Table1[[#This Row],[w9]],Table1[[#This Row],[w18]],Table1[[#This Row],[w27]])</f>
        <v>48.75</v>
      </c>
      <c r="J605" t="b">
        <f>AND(Table1[[#This Row],[address]]=Table1[[#This Row],[address7]],Table1[[#This Row],[address]]=Table1[[#This Row],[address16]],Table1[[#This Row],[address]]=Table1[[#This Row],[address25]])</f>
        <v>1</v>
      </c>
      <c r="M605" t="s">
        <v>61</v>
      </c>
      <c r="N605" s="4" t="s">
        <v>32</v>
      </c>
      <c r="O605" t="s">
        <v>248</v>
      </c>
      <c r="P605">
        <v>15.75</v>
      </c>
      <c r="Q605">
        <v>48.75</v>
      </c>
      <c r="W605" t="s">
        <v>62</v>
      </c>
      <c r="X605" s="4" t="s">
        <v>32</v>
      </c>
      <c r="Y605" t="s">
        <v>248</v>
      </c>
      <c r="Z605">
        <v>15.75</v>
      </c>
      <c r="AA605">
        <v>48</v>
      </c>
      <c r="AG605" t="s">
        <v>63</v>
      </c>
      <c r="AH605" s="4" t="s">
        <v>32</v>
      </c>
      <c r="AI605" t="s">
        <v>248</v>
      </c>
      <c r="AJ605">
        <v>15.75</v>
      </c>
      <c r="AK605">
        <v>48</v>
      </c>
    </row>
    <row r="606" spans="1:37" ht="15" customHeight="1">
      <c r="A606" t="str">
        <f>LEFT(Table1[[#This Row],[address]],3)&amp;(RIGHT(Table1[[#This Row],[address]],LEN(Table1[[#This Row],[address]])-3)+1)</f>
        <v>$C$4</v>
      </c>
      <c r="B606" t="str">
        <f>IF(Table1[[#This Row],[E]]&lt;&gt;"",1,"x")</f>
        <v>x</v>
      </c>
      <c r="C606" t="s">
        <v>60</v>
      </c>
      <c r="E606" t="s">
        <v>250</v>
      </c>
      <c r="F606">
        <v>183</v>
      </c>
      <c r="G606">
        <v>48</v>
      </c>
      <c r="H606">
        <f>MAX(Table1[[#This Row],[h]],Table1[[#This Row],[h8]],Table1[[#This Row],[h17]],Table1[[#This Row],[h26]])</f>
        <v>183</v>
      </c>
      <c r="I606">
        <f>MAX(Table1[[#This Row],[w]],Table1[[#This Row],[w9]],Table1[[#This Row],[w18]],Table1[[#This Row],[w27]])</f>
        <v>48.75</v>
      </c>
      <c r="J606" t="b">
        <f>AND(Table1[[#This Row],[address]]=Table1[[#This Row],[address7]],Table1[[#This Row],[address]]=Table1[[#This Row],[address16]],Table1[[#This Row],[address]]=Table1[[#This Row],[address25]])</f>
        <v>1</v>
      </c>
      <c r="M606" t="s">
        <v>61</v>
      </c>
      <c r="N606" s="4"/>
      <c r="O606" t="s">
        <v>250</v>
      </c>
      <c r="P606">
        <v>183</v>
      </c>
      <c r="Q606">
        <v>48.75</v>
      </c>
      <c r="W606" t="s">
        <v>62</v>
      </c>
      <c r="X606" s="4"/>
      <c r="Y606" t="s">
        <v>250</v>
      </c>
      <c r="Z606">
        <v>183</v>
      </c>
      <c r="AA606">
        <v>48</v>
      </c>
      <c r="AG606" t="s">
        <v>63</v>
      </c>
      <c r="AH606" s="4"/>
      <c r="AI606" t="s">
        <v>250</v>
      </c>
      <c r="AJ606">
        <v>183</v>
      </c>
      <c r="AK606">
        <v>48</v>
      </c>
    </row>
    <row r="607" spans="1:37" ht="15" customHeight="1">
      <c r="A607" t="str">
        <f>LEFT(Table1[[#This Row],[address]],3)&amp;(RIGHT(Table1[[#This Row],[address]],LEN(Table1[[#This Row],[address]])-3)+1)</f>
        <v>$C$5</v>
      </c>
      <c r="B607" t="s">
        <v>155</v>
      </c>
      <c r="C607" t="s">
        <v>60</v>
      </c>
      <c r="D607" t="s">
        <v>32</v>
      </c>
      <c r="E607" t="s">
        <v>251</v>
      </c>
      <c r="F607">
        <v>15.75</v>
      </c>
      <c r="G607">
        <v>48</v>
      </c>
      <c r="H607">
        <f>MAX(Table1[[#This Row],[h]],Table1[[#This Row],[h8]],Table1[[#This Row],[h17]],Table1[[#This Row],[h26]])</f>
        <v>15.75</v>
      </c>
      <c r="I607">
        <f>MAX(Table1[[#This Row],[w]],Table1[[#This Row],[w9]],Table1[[#This Row],[w18]],Table1[[#This Row],[w27]])</f>
        <v>48.75</v>
      </c>
      <c r="J607" t="b">
        <f>AND(Table1[[#This Row],[address]]=Table1[[#This Row],[address7]],Table1[[#This Row],[address]]=Table1[[#This Row],[address16]],Table1[[#This Row],[address]]=Table1[[#This Row],[address25]])</f>
        <v>1</v>
      </c>
      <c r="M607" t="s">
        <v>61</v>
      </c>
      <c r="N607" s="4" t="s">
        <v>32</v>
      </c>
      <c r="O607" t="s">
        <v>251</v>
      </c>
      <c r="P607">
        <v>15.75</v>
      </c>
      <c r="Q607">
        <v>48.75</v>
      </c>
      <c r="W607" t="s">
        <v>62</v>
      </c>
      <c r="X607" s="4" t="s">
        <v>32</v>
      </c>
      <c r="Y607" t="s">
        <v>251</v>
      </c>
      <c r="Z607">
        <v>15.75</v>
      </c>
      <c r="AA607">
        <v>48</v>
      </c>
      <c r="AG607" t="s">
        <v>63</v>
      </c>
      <c r="AH607" s="4" t="s">
        <v>32</v>
      </c>
      <c r="AI607" t="s">
        <v>251</v>
      </c>
      <c r="AJ607">
        <v>15.75</v>
      </c>
      <c r="AK607">
        <v>48</v>
      </c>
    </row>
    <row r="608" spans="1:37" ht="15" customHeight="1">
      <c r="A608" t="str">
        <f>LEFT(Table1[[#This Row],[address]],3)&amp;(RIGHT(Table1[[#This Row],[address]],LEN(Table1[[#This Row],[address]])-3)+1)</f>
        <v>$C$6</v>
      </c>
      <c r="B608" t="str">
        <f>IF(Table1[[#This Row],[E]]&lt;&gt;"",1,"x")</f>
        <v>x</v>
      </c>
      <c r="C608" t="s">
        <v>60</v>
      </c>
      <c r="E608" t="s">
        <v>252</v>
      </c>
      <c r="F608">
        <v>43.5</v>
      </c>
      <c r="G608">
        <v>48</v>
      </c>
      <c r="H608">
        <f>MAX(Table1[[#This Row],[h]],Table1[[#This Row],[h8]],Table1[[#This Row],[h17]],Table1[[#This Row],[h26]])</f>
        <v>43.5</v>
      </c>
      <c r="I608">
        <f>MAX(Table1[[#This Row],[w]],Table1[[#This Row],[w9]],Table1[[#This Row],[w18]],Table1[[#This Row],[w27]])</f>
        <v>48.75</v>
      </c>
      <c r="J608" t="b">
        <f>AND(Table1[[#This Row],[address]]=Table1[[#This Row],[address7]],Table1[[#This Row],[address]]=Table1[[#This Row],[address16]],Table1[[#This Row],[address]]=Table1[[#This Row],[address25]])</f>
        <v>1</v>
      </c>
      <c r="M608" t="s">
        <v>61</v>
      </c>
      <c r="N608" s="4"/>
      <c r="O608" t="s">
        <v>252</v>
      </c>
      <c r="P608">
        <v>43.5</v>
      </c>
      <c r="Q608">
        <v>48.75</v>
      </c>
      <c r="W608" t="s">
        <v>62</v>
      </c>
      <c r="X608" s="4"/>
      <c r="Y608" t="s">
        <v>252</v>
      </c>
      <c r="Z608">
        <v>43.5</v>
      </c>
      <c r="AA608">
        <v>48</v>
      </c>
      <c r="AG608" t="s">
        <v>63</v>
      </c>
      <c r="AH608" s="4"/>
      <c r="AI608" t="s">
        <v>252</v>
      </c>
      <c r="AJ608">
        <v>43.5</v>
      </c>
      <c r="AK608">
        <v>48</v>
      </c>
    </row>
    <row r="609" spans="1:37" ht="15" customHeight="1">
      <c r="A609" t="str">
        <f>LEFT(Table1[[#This Row],[address]],3)&amp;(RIGHT(Table1[[#This Row],[address]],LEN(Table1[[#This Row],[address]])-3)+1)</f>
        <v>$C$7</v>
      </c>
      <c r="B609" t="str">
        <f>IF(Table1[[#This Row],[E]]&lt;&gt;"",1,"x")</f>
        <v>x</v>
      </c>
      <c r="C609" t="s">
        <v>60</v>
      </c>
      <c r="E609" t="s">
        <v>253</v>
      </c>
      <c r="F609">
        <v>72</v>
      </c>
      <c r="G609">
        <v>48</v>
      </c>
      <c r="H609">
        <f>MAX(Table1[[#This Row],[h]],Table1[[#This Row],[h8]],Table1[[#This Row],[h17]],Table1[[#This Row],[h26]])</f>
        <v>72</v>
      </c>
      <c r="I609">
        <f>MAX(Table1[[#This Row],[w]],Table1[[#This Row],[w9]],Table1[[#This Row],[w18]],Table1[[#This Row],[w27]])</f>
        <v>48.75</v>
      </c>
      <c r="J609" t="b">
        <f>AND(Table1[[#This Row],[address]]=Table1[[#This Row],[address7]],Table1[[#This Row],[address]]=Table1[[#This Row],[address16]],Table1[[#This Row],[address]]=Table1[[#This Row],[address25]])</f>
        <v>1</v>
      </c>
      <c r="M609" t="s">
        <v>61</v>
      </c>
      <c r="O609" t="s">
        <v>253</v>
      </c>
      <c r="P609">
        <v>72</v>
      </c>
      <c r="Q609">
        <v>48.75</v>
      </c>
      <c r="W609" t="s">
        <v>62</v>
      </c>
      <c r="Y609" t="s">
        <v>253</v>
      </c>
      <c r="Z609">
        <v>72</v>
      </c>
      <c r="AA609">
        <v>48</v>
      </c>
      <c r="AG609" t="s">
        <v>63</v>
      </c>
      <c r="AI609" t="s">
        <v>253</v>
      </c>
      <c r="AJ609">
        <v>72</v>
      </c>
      <c r="AK609">
        <v>48</v>
      </c>
    </row>
    <row r="610" spans="1:37" ht="15" customHeight="1">
      <c r="A610" t="str">
        <f>LEFT(Table1[[#This Row],[address]],3)&amp;(RIGHT(Table1[[#This Row],[address]],LEN(Table1[[#This Row],[address]])-3)+1)</f>
        <v>$C$8</v>
      </c>
      <c r="B610" t="str">
        <f>IF(Table1[[#This Row],[E]]&lt;&gt;"",1,"x")</f>
        <v>x</v>
      </c>
      <c r="C610" t="s">
        <v>60</v>
      </c>
      <c r="E610" t="s">
        <v>254</v>
      </c>
      <c r="F610">
        <v>66</v>
      </c>
      <c r="G610">
        <v>48</v>
      </c>
      <c r="H610">
        <f>MAX(Table1[[#This Row],[h]],Table1[[#This Row],[h8]],Table1[[#This Row],[h17]],Table1[[#This Row],[h26]])</f>
        <v>66</v>
      </c>
      <c r="I610">
        <f>MAX(Table1[[#This Row],[w]],Table1[[#This Row],[w9]],Table1[[#This Row],[w18]],Table1[[#This Row],[w27]])</f>
        <v>48.75</v>
      </c>
      <c r="J610" t="b">
        <f>AND(Table1[[#This Row],[address]]=Table1[[#This Row],[address7]],Table1[[#This Row],[address]]=Table1[[#This Row],[address16]],Table1[[#This Row],[address]]=Table1[[#This Row],[address25]])</f>
        <v>1</v>
      </c>
      <c r="M610" t="s">
        <v>61</v>
      </c>
      <c r="O610" t="s">
        <v>254</v>
      </c>
      <c r="P610">
        <v>66</v>
      </c>
      <c r="Q610">
        <v>48.75</v>
      </c>
      <c r="W610" t="s">
        <v>62</v>
      </c>
      <c r="Y610" t="s">
        <v>254</v>
      </c>
      <c r="Z610">
        <v>66</v>
      </c>
      <c r="AA610">
        <v>48</v>
      </c>
      <c r="AG610" t="s">
        <v>63</v>
      </c>
      <c r="AI610" t="s">
        <v>254</v>
      </c>
      <c r="AJ610">
        <v>66</v>
      </c>
      <c r="AK610">
        <v>48</v>
      </c>
    </row>
    <row r="611" spans="1:37" ht="15" customHeight="1">
      <c r="A611" t="str">
        <f>LEFT(Table1[[#This Row],[address]],3)&amp;(RIGHT(Table1[[#This Row],[address]],LEN(Table1[[#This Row],[address]])-3)+1)</f>
        <v>$C$9</v>
      </c>
      <c r="B611" t="str">
        <f>IF(Table1[[#This Row],[E]]&lt;&gt;"",1,"x")</f>
        <v>x</v>
      </c>
      <c r="C611" t="s">
        <v>60</v>
      </c>
      <c r="E611" t="s">
        <v>255</v>
      </c>
      <c r="F611">
        <v>64.5</v>
      </c>
      <c r="G611">
        <v>48</v>
      </c>
      <c r="H611">
        <f>MAX(Table1[[#This Row],[h]],Table1[[#This Row],[h8]],Table1[[#This Row],[h17]],Table1[[#This Row],[h26]])</f>
        <v>64.5</v>
      </c>
      <c r="I611">
        <f>MAX(Table1[[#This Row],[w]],Table1[[#This Row],[w9]],Table1[[#This Row],[w18]],Table1[[#This Row],[w27]])</f>
        <v>48.75</v>
      </c>
      <c r="J611" t="b">
        <f>AND(Table1[[#This Row],[address]]=Table1[[#This Row],[address7]],Table1[[#This Row],[address]]=Table1[[#This Row],[address16]],Table1[[#This Row],[address]]=Table1[[#This Row],[address25]])</f>
        <v>1</v>
      </c>
      <c r="M611" t="s">
        <v>61</v>
      </c>
      <c r="O611" t="s">
        <v>255</v>
      </c>
      <c r="P611">
        <v>64.5</v>
      </c>
      <c r="Q611">
        <v>48.75</v>
      </c>
      <c r="W611" t="s">
        <v>62</v>
      </c>
      <c r="Y611" t="s">
        <v>255</v>
      </c>
      <c r="Z611">
        <v>64.5</v>
      </c>
      <c r="AA611">
        <v>48</v>
      </c>
      <c r="AG611" t="s">
        <v>63</v>
      </c>
      <c r="AI611" t="s">
        <v>255</v>
      </c>
      <c r="AJ611">
        <v>64.5</v>
      </c>
      <c r="AK611">
        <v>48</v>
      </c>
    </row>
    <row r="612" spans="1:37" ht="15" customHeight="1">
      <c r="A612" t="str">
        <f>LEFT(Table1[[#This Row],[address]],3)&amp;(RIGHT(Table1[[#This Row],[address]],LEN(Table1[[#This Row],[address]])-3)+1)</f>
        <v>$C$10</v>
      </c>
      <c r="B612" t="str">
        <f>IF(Table1[[#This Row],[E]]&lt;&gt;"",1,"x")</f>
        <v>x</v>
      </c>
      <c r="C612" t="s">
        <v>60</v>
      </c>
      <c r="E612" t="s">
        <v>256</v>
      </c>
      <c r="F612">
        <v>27</v>
      </c>
      <c r="G612">
        <v>48</v>
      </c>
      <c r="H612">
        <f>MAX(Table1[[#This Row],[h]],Table1[[#This Row],[h8]],Table1[[#This Row],[h17]],Table1[[#This Row],[h26]])</f>
        <v>27</v>
      </c>
      <c r="I612">
        <f>MAX(Table1[[#This Row],[w]],Table1[[#This Row],[w9]],Table1[[#This Row],[w18]],Table1[[#This Row],[w27]])</f>
        <v>48.75</v>
      </c>
      <c r="J612" t="b">
        <f>AND(Table1[[#This Row],[address]]=Table1[[#This Row],[address7]],Table1[[#This Row],[address]]=Table1[[#This Row],[address16]],Table1[[#This Row],[address]]=Table1[[#This Row],[address25]])</f>
        <v>1</v>
      </c>
      <c r="M612" t="s">
        <v>61</v>
      </c>
      <c r="N612" s="4"/>
      <c r="O612" t="s">
        <v>256</v>
      </c>
      <c r="P612">
        <v>27</v>
      </c>
      <c r="Q612">
        <v>48.75</v>
      </c>
      <c r="W612" t="s">
        <v>62</v>
      </c>
      <c r="X612" s="4"/>
      <c r="Y612" t="s">
        <v>256</v>
      </c>
      <c r="Z612">
        <v>27</v>
      </c>
      <c r="AA612">
        <v>48</v>
      </c>
      <c r="AG612" t="s">
        <v>63</v>
      </c>
      <c r="AH612" s="4"/>
      <c r="AI612" t="s">
        <v>256</v>
      </c>
      <c r="AJ612">
        <v>27</v>
      </c>
      <c r="AK612">
        <v>48</v>
      </c>
    </row>
    <row r="613" spans="1:37" ht="15" customHeight="1">
      <c r="A613" t="str">
        <f>LEFT(Table1[[#This Row],[address]],3)&amp;(RIGHT(Table1[[#This Row],[address]],LEN(Table1[[#This Row],[address]])-3)+1)</f>
        <v>$C$11</v>
      </c>
      <c r="B613" t="str">
        <f>IF(Table1[[#This Row],[E]]&lt;&gt;"",1,"x")</f>
        <v>x</v>
      </c>
      <c r="C613" t="s">
        <v>60</v>
      </c>
      <c r="E613" t="s">
        <v>257</v>
      </c>
      <c r="F613">
        <v>64.5</v>
      </c>
      <c r="G613">
        <v>48</v>
      </c>
      <c r="H613">
        <f>MAX(Table1[[#This Row],[h]],Table1[[#This Row],[h8]],Table1[[#This Row],[h17]],Table1[[#This Row],[h26]])</f>
        <v>64.5</v>
      </c>
      <c r="I613">
        <f>MAX(Table1[[#This Row],[w]],Table1[[#This Row],[w9]],Table1[[#This Row],[w18]],Table1[[#This Row],[w27]])</f>
        <v>48.75</v>
      </c>
      <c r="J613" t="b">
        <f>AND(Table1[[#This Row],[address]]=Table1[[#This Row],[address7]],Table1[[#This Row],[address]]=Table1[[#This Row],[address16]],Table1[[#This Row],[address]]=Table1[[#This Row],[address25]])</f>
        <v>1</v>
      </c>
      <c r="M613" t="s">
        <v>61</v>
      </c>
      <c r="N613" s="4"/>
      <c r="O613" t="s">
        <v>257</v>
      </c>
      <c r="P613">
        <v>64.5</v>
      </c>
      <c r="Q613">
        <v>48.75</v>
      </c>
      <c r="W613" t="s">
        <v>62</v>
      </c>
      <c r="X613" s="4"/>
      <c r="Y613" t="s">
        <v>257</v>
      </c>
      <c r="Z613">
        <v>64.5</v>
      </c>
      <c r="AA613">
        <v>48</v>
      </c>
      <c r="AG613" t="s">
        <v>63</v>
      </c>
      <c r="AH613" s="4"/>
      <c r="AI613" t="s">
        <v>257</v>
      </c>
      <c r="AJ613">
        <v>64.5</v>
      </c>
      <c r="AK613">
        <v>48</v>
      </c>
    </row>
    <row r="614" spans="1:37" ht="15" customHeight="1">
      <c r="A614" t="str">
        <f>LEFT(Table1[[#This Row],[address]],3)&amp;(RIGHT(Table1[[#This Row],[address]],LEN(Table1[[#This Row],[address]])-3)+1)</f>
        <v>$C$12</v>
      </c>
      <c r="B614" t="s">
        <v>155</v>
      </c>
      <c r="C614" t="s">
        <v>60</v>
      </c>
      <c r="D614" t="s">
        <v>32</v>
      </c>
      <c r="E614" t="s">
        <v>258</v>
      </c>
      <c r="F614">
        <v>15.75</v>
      </c>
      <c r="G614">
        <v>48</v>
      </c>
      <c r="H614">
        <f>MAX(Table1[[#This Row],[h]],Table1[[#This Row],[h8]],Table1[[#This Row],[h17]],Table1[[#This Row],[h26]])</f>
        <v>15.75</v>
      </c>
      <c r="I614">
        <f>MAX(Table1[[#This Row],[w]],Table1[[#This Row],[w9]],Table1[[#This Row],[w18]],Table1[[#This Row],[w27]])</f>
        <v>48.75</v>
      </c>
      <c r="J614" t="b">
        <f>AND(Table1[[#This Row],[address]]=Table1[[#This Row],[address7]],Table1[[#This Row],[address]]=Table1[[#This Row],[address16]],Table1[[#This Row],[address]]=Table1[[#This Row],[address25]])</f>
        <v>1</v>
      </c>
      <c r="M614" t="s">
        <v>61</v>
      </c>
      <c r="N614" s="4" t="s">
        <v>32</v>
      </c>
      <c r="O614" t="s">
        <v>258</v>
      </c>
      <c r="P614">
        <v>15.75</v>
      </c>
      <c r="Q614">
        <v>48.75</v>
      </c>
      <c r="W614" t="s">
        <v>62</v>
      </c>
      <c r="X614" s="4" t="s">
        <v>32</v>
      </c>
      <c r="Y614" t="s">
        <v>258</v>
      </c>
      <c r="Z614">
        <v>15.75</v>
      </c>
      <c r="AA614">
        <v>48</v>
      </c>
      <c r="AG614" t="s">
        <v>63</v>
      </c>
      <c r="AH614" s="4" t="s">
        <v>32</v>
      </c>
      <c r="AI614" t="s">
        <v>258</v>
      </c>
      <c r="AJ614">
        <v>15.75</v>
      </c>
      <c r="AK614">
        <v>48</v>
      </c>
    </row>
    <row r="615" spans="1:37" ht="15" customHeight="1">
      <c r="A615" t="str">
        <f>LEFT(Table1[[#This Row],[address]],3)&amp;(RIGHT(Table1[[#This Row],[address]],LEN(Table1[[#This Row],[address]])-3)+1)</f>
        <v>$C$13</v>
      </c>
      <c r="B615" t="str">
        <f>IF(Table1[[#This Row],[E]]&lt;&gt;"",1,"x")</f>
        <v>x</v>
      </c>
      <c r="C615" t="s">
        <v>60</v>
      </c>
      <c r="E615" t="s">
        <v>259</v>
      </c>
      <c r="F615">
        <v>40.5</v>
      </c>
      <c r="G615">
        <v>48</v>
      </c>
      <c r="H615">
        <f>MAX(Table1[[#This Row],[h]],Table1[[#This Row],[h8]],Table1[[#This Row],[h17]],Table1[[#This Row],[h26]])</f>
        <v>52.5</v>
      </c>
      <c r="I615">
        <f>MAX(Table1[[#This Row],[w]],Table1[[#This Row],[w9]],Table1[[#This Row],[w18]],Table1[[#This Row],[w27]])</f>
        <v>48.75</v>
      </c>
      <c r="J615" t="b">
        <f>AND(Table1[[#This Row],[address]]=Table1[[#This Row],[address7]],Table1[[#This Row],[address]]=Table1[[#This Row],[address16]],Table1[[#This Row],[address]]=Table1[[#This Row],[address25]])</f>
        <v>1</v>
      </c>
      <c r="M615" t="s">
        <v>61</v>
      </c>
      <c r="N615" s="4"/>
      <c r="O615" t="s">
        <v>259</v>
      </c>
      <c r="P615">
        <v>52.5</v>
      </c>
      <c r="Q615">
        <v>48.75</v>
      </c>
      <c r="W615" t="s">
        <v>62</v>
      </c>
      <c r="X615" s="4"/>
      <c r="Y615" t="s">
        <v>259</v>
      </c>
      <c r="Z615">
        <v>40.5</v>
      </c>
      <c r="AA615">
        <v>48</v>
      </c>
      <c r="AG615" t="s">
        <v>63</v>
      </c>
      <c r="AH615" s="4"/>
      <c r="AI615" t="s">
        <v>259</v>
      </c>
      <c r="AJ615">
        <v>40.5</v>
      </c>
      <c r="AK615">
        <v>48</v>
      </c>
    </row>
    <row r="616" spans="1:37" ht="15" customHeight="1">
      <c r="A616" t="str">
        <f>LEFT(Table1[[#This Row],[address]],3)&amp;(RIGHT(Table1[[#This Row],[address]],LEN(Table1[[#This Row],[address]])-3)+1)</f>
        <v>$C$14</v>
      </c>
      <c r="B616" t="str">
        <f>IF(Table1[[#This Row],[E]]&lt;&gt;"",1,"x")</f>
        <v>x</v>
      </c>
      <c r="C616" t="s">
        <v>60</v>
      </c>
      <c r="E616" t="s">
        <v>260</v>
      </c>
      <c r="F616">
        <v>63.75</v>
      </c>
      <c r="G616">
        <v>48</v>
      </c>
      <c r="H616">
        <f>MAX(Table1[[#This Row],[h]],Table1[[#This Row],[h8]],Table1[[#This Row],[h17]],Table1[[#This Row],[h26]])</f>
        <v>63.75</v>
      </c>
      <c r="I616">
        <f>MAX(Table1[[#This Row],[w]],Table1[[#This Row],[w9]],Table1[[#This Row],[w18]],Table1[[#This Row],[w27]])</f>
        <v>48.75</v>
      </c>
      <c r="J616" t="b">
        <f>AND(Table1[[#This Row],[address]]=Table1[[#This Row],[address7]],Table1[[#This Row],[address]]=Table1[[#This Row],[address16]],Table1[[#This Row],[address]]=Table1[[#This Row],[address25]])</f>
        <v>1</v>
      </c>
      <c r="M616" t="s">
        <v>61</v>
      </c>
      <c r="O616" t="s">
        <v>260</v>
      </c>
      <c r="P616">
        <v>63.75</v>
      </c>
      <c r="Q616">
        <v>48.75</v>
      </c>
      <c r="W616" t="s">
        <v>62</v>
      </c>
      <c r="Y616" t="s">
        <v>260</v>
      </c>
      <c r="Z616">
        <v>63.75</v>
      </c>
      <c r="AA616">
        <v>48</v>
      </c>
      <c r="AG616" t="s">
        <v>63</v>
      </c>
      <c r="AI616" t="s">
        <v>260</v>
      </c>
      <c r="AJ616">
        <v>63.75</v>
      </c>
      <c r="AK616">
        <v>48</v>
      </c>
    </row>
    <row r="617" spans="1:37" ht="15" customHeight="1">
      <c r="A617" t="str">
        <f>LEFT(Table1[[#This Row],[address]],3)&amp;(RIGHT(Table1[[#This Row],[address]],LEN(Table1[[#This Row],[address]])-3)+1)</f>
        <v>$C$15</v>
      </c>
      <c r="B617" t="str">
        <f>IF(Table1[[#This Row],[E]]&lt;&gt;"",1,"x")</f>
        <v>x</v>
      </c>
      <c r="C617" t="s">
        <v>60</v>
      </c>
      <c r="E617" t="s">
        <v>261</v>
      </c>
      <c r="F617">
        <v>72</v>
      </c>
      <c r="G617">
        <v>48</v>
      </c>
      <c r="H617">
        <f>MAX(Table1[[#This Row],[h]],Table1[[#This Row],[h8]],Table1[[#This Row],[h17]],Table1[[#This Row],[h26]])</f>
        <v>84</v>
      </c>
      <c r="I617">
        <f>MAX(Table1[[#This Row],[w]],Table1[[#This Row],[w9]],Table1[[#This Row],[w18]],Table1[[#This Row],[w27]])</f>
        <v>48.75</v>
      </c>
      <c r="J617" t="b">
        <f>AND(Table1[[#This Row],[address]]=Table1[[#This Row],[address7]],Table1[[#This Row],[address]]=Table1[[#This Row],[address16]],Table1[[#This Row],[address]]=Table1[[#This Row],[address25]])</f>
        <v>1</v>
      </c>
      <c r="M617" t="s">
        <v>61</v>
      </c>
      <c r="N617" s="4"/>
      <c r="O617" t="s">
        <v>261</v>
      </c>
      <c r="P617">
        <v>80.25</v>
      </c>
      <c r="Q617">
        <v>48.75</v>
      </c>
      <c r="W617" t="s">
        <v>62</v>
      </c>
      <c r="X617" s="4"/>
      <c r="Y617" t="s">
        <v>261</v>
      </c>
      <c r="Z617">
        <v>84</v>
      </c>
      <c r="AA617">
        <v>48</v>
      </c>
      <c r="AG617" t="s">
        <v>63</v>
      </c>
      <c r="AH617" s="4"/>
      <c r="AI617" t="s">
        <v>261</v>
      </c>
      <c r="AJ617">
        <v>72</v>
      </c>
      <c r="AK617">
        <v>48</v>
      </c>
    </row>
    <row r="618" spans="1:37" ht="15" customHeight="1">
      <c r="A618" t="str">
        <f>LEFT(Table1[[#This Row],[address]],3)&amp;(RIGHT(Table1[[#This Row],[address]],LEN(Table1[[#This Row],[address]])-3)+1)</f>
        <v>$C$16</v>
      </c>
      <c r="B618" t="str">
        <f>IF(Table1[[#This Row],[E]]&lt;&gt;"",1,"x")</f>
        <v>x</v>
      </c>
      <c r="C618" t="s">
        <v>60</v>
      </c>
      <c r="E618" t="s">
        <v>262</v>
      </c>
      <c r="F618">
        <v>75.75</v>
      </c>
      <c r="G618">
        <v>48</v>
      </c>
      <c r="H618">
        <f>MAX(Table1[[#This Row],[h]],Table1[[#This Row],[h8]],Table1[[#This Row],[h17]],Table1[[#This Row],[h26]])</f>
        <v>75.75</v>
      </c>
      <c r="I618">
        <f>MAX(Table1[[#This Row],[w]],Table1[[#This Row],[w9]],Table1[[#This Row],[w18]],Table1[[#This Row],[w27]])</f>
        <v>48.75</v>
      </c>
      <c r="J618" t="b">
        <f>AND(Table1[[#This Row],[address]]=Table1[[#This Row],[address7]],Table1[[#This Row],[address]]=Table1[[#This Row],[address16]],Table1[[#This Row],[address]]=Table1[[#This Row],[address25]])</f>
        <v>1</v>
      </c>
      <c r="M618" t="s">
        <v>61</v>
      </c>
      <c r="O618" t="s">
        <v>262</v>
      </c>
      <c r="P618">
        <v>75</v>
      </c>
      <c r="Q618">
        <v>48.75</v>
      </c>
      <c r="W618" t="s">
        <v>62</v>
      </c>
      <c r="Y618" t="s">
        <v>262</v>
      </c>
      <c r="Z618">
        <v>75</v>
      </c>
      <c r="AA618">
        <v>48</v>
      </c>
      <c r="AG618" t="s">
        <v>63</v>
      </c>
      <c r="AI618" t="s">
        <v>262</v>
      </c>
      <c r="AJ618">
        <v>75</v>
      </c>
      <c r="AK618">
        <v>48</v>
      </c>
    </row>
    <row r="619" spans="1:37" ht="15" customHeight="1">
      <c r="A619" t="str">
        <f>LEFT(Table1[[#This Row],[address]],3)&amp;(RIGHT(Table1[[#This Row],[address]],LEN(Table1[[#This Row],[address]])-3)+1)</f>
        <v>$C$17</v>
      </c>
      <c r="B619" t="str">
        <f>IF(Table1[[#This Row],[E]]&lt;&gt;"",1,"x")</f>
        <v>x</v>
      </c>
      <c r="C619" t="s">
        <v>60</v>
      </c>
      <c r="E619" t="s">
        <v>263</v>
      </c>
      <c r="F619">
        <v>15.75</v>
      </c>
      <c r="G619">
        <v>48</v>
      </c>
      <c r="H619">
        <f>MAX(Table1[[#This Row],[h]],Table1[[#This Row],[h8]],Table1[[#This Row],[h17]],Table1[[#This Row],[h26]])</f>
        <v>15.75</v>
      </c>
      <c r="I619">
        <f>MAX(Table1[[#This Row],[w]],Table1[[#This Row],[w9]],Table1[[#This Row],[w18]],Table1[[#This Row],[w27]])</f>
        <v>48.75</v>
      </c>
      <c r="J619" t="b">
        <f>AND(Table1[[#This Row],[address]]=Table1[[#This Row],[address7]],Table1[[#This Row],[address]]=Table1[[#This Row],[address16]],Table1[[#This Row],[address]]=Table1[[#This Row],[address25]])</f>
        <v>1</v>
      </c>
      <c r="M619" t="s">
        <v>61</v>
      </c>
      <c r="N619" s="4"/>
      <c r="O619" t="s">
        <v>263</v>
      </c>
      <c r="P619">
        <v>15.75</v>
      </c>
      <c r="Q619">
        <v>48.75</v>
      </c>
      <c r="W619" t="s">
        <v>62</v>
      </c>
      <c r="X619" s="4"/>
      <c r="Y619" t="s">
        <v>263</v>
      </c>
      <c r="Z619">
        <v>15.75</v>
      </c>
      <c r="AA619">
        <v>48</v>
      </c>
      <c r="AG619" t="s">
        <v>63</v>
      </c>
      <c r="AH619" s="4"/>
      <c r="AI619" t="s">
        <v>263</v>
      </c>
      <c r="AJ619">
        <v>15.75</v>
      </c>
      <c r="AK619">
        <v>48</v>
      </c>
    </row>
    <row r="620" spans="1:37" ht="15" customHeight="1">
      <c r="A620" t="str">
        <f>LEFT(Table1[[#This Row],[address]],3)&amp;(RIGHT(Table1[[#This Row],[address]],LEN(Table1[[#This Row],[address]])-3)+1)</f>
        <v>$C$18</v>
      </c>
      <c r="B620" t="str">
        <f>IF(Table1[[#This Row],[E]]&lt;&gt;"",1,"x")</f>
        <v>x</v>
      </c>
      <c r="C620" t="s">
        <v>60</v>
      </c>
      <c r="E620" t="s">
        <v>265</v>
      </c>
      <c r="F620">
        <v>99.75</v>
      </c>
      <c r="G620">
        <v>48</v>
      </c>
      <c r="H620">
        <f>MAX(Table1[[#This Row],[h]],Table1[[#This Row],[h8]],Table1[[#This Row],[h17]],Table1[[#This Row],[h26]])</f>
        <v>99.75</v>
      </c>
      <c r="I620">
        <f>MAX(Table1[[#This Row],[w]],Table1[[#This Row],[w9]],Table1[[#This Row],[w18]],Table1[[#This Row],[w27]])</f>
        <v>48.75</v>
      </c>
      <c r="J620" t="b">
        <f>AND(Table1[[#This Row],[address]]=Table1[[#This Row],[address7]],Table1[[#This Row],[address]]=Table1[[#This Row],[address16]],Table1[[#This Row],[address]]=Table1[[#This Row],[address25]])</f>
        <v>1</v>
      </c>
      <c r="M620" t="s">
        <v>61</v>
      </c>
      <c r="N620" s="4"/>
      <c r="O620" t="s">
        <v>265</v>
      </c>
      <c r="P620">
        <v>99.75</v>
      </c>
      <c r="Q620">
        <v>48.75</v>
      </c>
      <c r="W620" t="s">
        <v>62</v>
      </c>
      <c r="X620" s="4"/>
      <c r="Y620" t="s">
        <v>265</v>
      </c>
      <c r="Z620">
        <v>99.75</v>
      </c>
      <c r="AA620">
        <v>48</v>
      </c>
      <c r="AG620" t="s">
        <v>63</v>
      </c>
      <c r="AH620" s="4"/>
      <c r="AI620" t="s">
        <v>265</v>
      </c>
      <c r="AJ620">
        <v>99.75</v>
      </c>
      <c r="AK620">
        <v>48</v>
      </c>
    </row>
    <row r="621" spans="1:37" ht="15" customHeight="1">
      <c r="A621" t="str">
        <f>LEFT(Table1[[#This Row],[address]],3)&amp;(RIGHT(Table1[[#This Row],[address]],LEN(Table1[[#This Row],[address]])-3)+1)</f>
        <v>$C$19</v>
      </c>
      <c r="B621" t="str">
        <f>IF(Table1[[#This Row],[E]]&lt;&gt;"",1,"x")</f>
        <v>x</v>
      </c>
      <c r="C621" t="s">
        <v>60</v>
      </c>
      <c r="E621" t="s">
        <v>270</v>
      </c>
      <c r="F621">
        <v>15</v>
      </c>
      <c r="G621">
        <v>48</v>
      </c>
      <c r="H621">
        <f>MAX(Table1[[#This Row],[h]],Table1[[#This Row],[h8]],Table1[[#This Row],[h17]],Table1[[#This Row],[h26]])</f>
        <v>15</v>
      </c>
      <c r="I621">
        <f>MAX(Table1[[#This Row],[w]],Table1[[#This Row],[w9]],Table1[[#This Row],[w18]],Table1[[#This Row],[w27]])</f>
        <v>48.75</v>
      </c>
      <c r="J621" t="b">
        <f>AND(Table1[[#This Row],[address]]=Table1[[#This Row],[address7]],Table1[[#This Row],[address]]=Table1[[#This Row],[address16]],Table1[[#This Row],[address]]=Table1[[#This Row],[address25]])</f>
        <v>1</v>
      </c>
      <c r="M621" t="s">
        <v>61</v>
      </c>
      <c r="N621" s="4"/>
      <c r="O621" t="s">
        <v>270</v>
      </c>
      <c r="P621">
        <v>15</v>
      </c>
      <c r="Q621">
        <v>48.75</v>
      </c>
      <c r="W621" t="s">
        <v>62</v>
      </c>
      <c r="X621" s="4"/>
      <c r="Y621" t="s">
        <v>270</v>
      </c>
      <c r="Z621">
        <v>15</v>
      </c>
      <c r="AA621">
        <v>48</v>
      </c>
      <c r="AG621" t="s">
        <v>63</v>
      </c>
      <c r="AH621" s="4"/>
      <c r="AI621" t="s">
        <v>270</v>
      </c>
      <c r="AJ621">
        <v>15</v>
      </c>
      <c r="AK621">
        <v>48</v>
      </c>
    </row>
    <row r="622" spans="1:37" ht="15" customHeight="1">
      <c r="A622" t="str">
        <f>LEFT(Table1[[#This Row],[address]],3)&amp;(RIGHT(Table1[[#This Row],[address]],LEN(Table1[[#This Row],[address]])-3)+1)</f>
        <v>$C$20</v>
      </c>
      <c r="B622" t="str">
        <f>IF(Table1[[#This Row],[E]]&lt;&gt;"",1,"x")</f>
        <v>x</v>
      </c>
      <c r="C622" t="s">
        <v>60</v>
      </c>
      <c r="E622" t="s">
        <v>275</v>
      </c>
      <c r="F622">
        <v>15</v>
      </c>
      <c r="G622">
        <v>48</v>
      </c>
      <c r="H622">
        <f>MAX(Table1[[#This Row],[h]],Table1[[#This Row],[h8]],Table1[[#This Row],[h17]],Table1[[#This Row],[h26]])</f>
        <v>15</v>
      </c>
      <c r="I622">
        <f>MAX(Table1[[#This Row],[w]],Table1[[#This Row],[w9]],Table1[[#This Row],[w18]],Table1[[#This Row],[w27]])</f>
        <v>48.75</v>
      </c>
      <c r="J622" t="b">
        <f>AND(Table1[[#This Row],[address]]=Table1[[#This Row],[address7]],Table1[[#This Row],[address]]=Table1[[#This Row],[address16]],Table1[[#This Row],[address]]=Table1[[#This Row],[address25]])</f>
        <v>1</v>
      </c>
      <c r="M622" t="s">
        <v>61</v>
      </c>
      <c r="N622" s="4"/>
      <c r="O622" t="s">
        <v>275</v>
      </c>
      <c r="P622">
        <v>15</v>
      </c>
      <c r="Q622">
        <v>48.75</v>
      </c>
      <c r="W622" t="s">
        <v>62</v>
      </c>
      <c r="X622" s="4"/>
      <c r="Y622" t="s">
        <v>275</v>
      </c>
      <c r="Z622">
        <v>15</v>
      </c>
      <c r="AA622">
        <v>48</v>
      </c>
      <c r="AG622" t="s">
        <v>63</v>
      </c>
      <c r="AH622" s="4"/>
      <c r="AI622" t="s">
        <v>275</v>
      </c>
      <c r="AJ622">
        <v>15</v>
      </c>
      <c r="AK622">
        <v>48</v>
      </c>
    </row>
    <row r="623" spans="1:37" ht="15" customHeight="1">
      <c r="A623" t="str">
        <f>LEFT(Table1[[#This Row],[address]],3)&amp;(RIGHT(Table1[[#This Row],[address]],LEN(Table1[[#This Row],[address]])-3)+1)</f>
        <v>$C$21</v>
      </c>
      <c r="B623" t="str">
        <f>IF(Table1[[#This Row],[E]]&lt;&gt;"",1,"x")</f>
        <v>x</v>
      </c>
      <c r="C623" t="s">
        <v>60</v>
      </c>
      <c r="E623" t="s">
        <v>280</v>
      </c>
      <c r="F623">
        <v>15</v>
      </c>
      <c r="G623">
        <v>48</v>
      </c>
      <c r="H623">
        <f>MAX(Table1[[#This Row],[h]],Table1[[#This Row],[h8]],Table1[[#This Row],[h17]],Table1[[#This Row],[h26]])</f>
        <v>15</v>
      </c>
      <c r="I623">
        <f>MAX(Table1[[#This Row],[w]],Table1[[#This Row],[w9]],Table1[[#This Row],[w18]],Table1[[#This Row],[w27]])</f>
        <v>48.75</v>
      </c>
      <c r="J623" t="b">
        <f>AND(Table1[[#This Row],[address]]=Table1[[#This Row],[address7]],Table1[[#This Row],[address]]=Table1[[#This Row],[address16]],Table1[[#This Row],[address]]=Table1[[#This Row],[address25]])</f>
        <v>1</v>
      </c>
      <c r="M623" t="s">
        <v>61</v>
      </c>
      <c r="O623" t="s">
        <v>280</v>
      </c>
      <c r="P623">
        <v>15</v>
      </c>
      <c r="Q623">
        <v>48.75</v>
      </c>
      <c r="W623" t="s">
        <v>62</v>
      </c>
      <c r="Y623" t="s">
        <v>280</v>
      </c>
      <c r="Z623">
        <v>15</v>
      </c>
      <c r="AA623">
        <v>48</v>
      </c>
      <c r="AG623" t="s">
        <v>63</v>
      </c>
      <c r="AI623" t="s">
        <v>280</v>
      </c>
      <c r="AJ623">
        <v>15</v>
      </c>
      <c r="AK623">
        <v>48</v>
      </c>
    </row>
    <row r="624" spans="1:37" ht="15" customHeight="1">
      <c r="A624" t="str">
        <f>LEFT(Table1[[#This Row],[address]],3)&amp;(RIGHT(Table1[[#This Row],[address]],LEN(Table1[[#This Row],[address]])-3)+1)</f>
        <v>$C$22</v>
      </c>
      <c r="B624" t="str">
        <f>IF(Table1[[#This Row],[E]]&lt;&gt;"",1,"x")</f>
        <v>x</v>
      </c>
      <c r="C624" t="s">
        <v>60</v>
      </c>
      <c r="E624" t="s">
        <v>285</v>
      </c>
      <c r="F624">
        <v>15</v>
      </c>
      <c r="G624">
        <v>48</v>
      </c>
      <c r="H624">
        <f>MAX(Table1[[#This Row],[h]],Table1[[#This Row],[h8]],Table1[[#This Row],[h17]],Table1[[#This Row],[h26]])</f>
        <v>15</v>
      </c>
      <c r="I624">
        <f>MAX(Table1[[#This Row],[w]],Table1[[#This Row],[w9]],Table1[[#This Row],[w18]],Table1[[#This Row],[w27]])</f>
        <v>48.75</v>
      </c>
      <c r="J624" t="b">
        <f>AND(Table1[[#This Row],[address]]=Table1[[#This Row],[address7]],Table1[[#This Row],[address]]=Table1[[#This Row],[address16]],Table1[[#This Row],[address]]=Table1[[#This Row],[address25]])</f>
        <v>1</v>
      </c>
      <c r="M624" t="s">
        <v>61</v>
      </c>
      <c r="O624" t="s">
        <v>285</v>
      </c>
      <c r="P624">
        <v>15</v>
      </c>
      <c r="Q624">
        <v>48.75</v>
      </c>
      <c r="W624" t="s">
        <v>62</v>
      </c>
      <c r="Y624" t="s">
        <v>285</v>
      </c>
      <c r="Z624">
        <v>15</v>
      </c>
      <c r="AA624">
        <v>48</v>
      </c>
      <c r="AG624" t="s">
        <v>63</v>
      </c>
      <c r="AI624" t="s">
        <v>285</v>
      </c>
      <c r="AJ624">
        <v>15</v>
      </c>
      <c r="AK624">
        <v>48</v>
      </c>
    </row>
    <row r="625" spans="1:37" ht="15" customHeight="1">
      <c r="A625" t="str">
        <f>LEFT(Table1[[#This Row],[address]],3)&amp;(RIGHT(Table1[[#This Row],[address]],LEN(Table1[[#This Row],[address]])-3)+1)</f>
        <v>$C$23</v>
      </c>
      <c r="B625" t="str">
        <f>IF(Table1[[#This Row],[E]]&lt;&gt;"",1,"x")</f>
        <v>x</v>
      </c>
      <c r="C625" t="s">
        <v>60</v>
      </c>
      <c r="E625" t="s">
        <v>289</v>
      </c>
      <c r="F625">
        <v>15</v>
      </c>
      <c r="G625">
        <v>48</v>
      </c>
      <c r="H625">
        <f>MAX(Table1[[#This Row],[h]],Table1[[#This Row],[h8]],Table1[[#This Row],[h17]],Table1[[#This Row],[h26]])</f>
        <v>15</v>
      </c>
      <c r="I625">
        <f>MAX(Table1[[#This Row],[w]],Table1[[#This Row],[w9]],Table1[[#This Row],[w18]],Table1[[#This Row],[w27]])</f>
        <v>48.75</v>
      </c>
      <c r="J625" t="b">
        <f>AND(Table1[[#This Row],[address]]=Table1[[#This Row],[address7]],Table1[[#This Row],[address]]=Table1[[#This Row],[address16]],Table1[[#This Row],[address]]=Table1[[#This Row],[address25]])</f>
        <v>1</v>
      </c>
      <c r="M625" t="s">
        <v>61</v>
      </c>
      <c r="O625" t="s">
        <v>289</v>
      </c>
      <c r="P625">
        <v>15</v>
      </c>
      <c r="Q625">
        <v>48.75</v>
      </c>
      <c r="W625" t="s">
        <v>62</v>
      </c>
      <c r="Y625" t="s">
        <v>289</v>
      </c>
      <c r="Z625">
        <v>15</v>
      </c>
      <c r="AA625">
        <v>48</v>
      </c>
      <c r="AG625" t="s">
        <v>63</v>
      </c>
      <c r="AI625" t="s">
        <v>289</v>
      </c>
      <c r="AJ625">
        <v>15</v>
      </c>
      <c r="AK625">
        <v>48</v>
      </c>
    </row>
    <row r="626" spans="1:37" ht="15" customHeight="1">
      <c r="A626" t="str">
        <f>LEFT(Table1[[#This Row],[address]],3)&amp;(RIGHT(Table1[[#This Row],[address]],LEN(Table1[[#This Row],[address]])-3)+1)</f>
        <v>$C$24</v>
      </c>
      <c r="B626" t="str">
        <f>IF(Table1[[#This Row],[E]]&lt;&gt;"",1,"x")</f>
        <v>x</v>
      </c>
      <c r="C626" t="s">
        <v>60</v>
      </c>
      <c r="E626" t="s">
        <v>290</v>
      </c>
      <c r="F626">
        <v>15</v>
      </c>
      <c r="G626">
        <v>48</v>
      </c>
      <c r="H626">
        <f>MAX(Table1[[#This Row],[h]],Table1[[#This Row],[h8]],Table1[[#This Row],[h17]],Table1[[#This Row],[h26]])</f>
        <v>15</v>
      </c>
      <c r="I626">
        <f>MAX(Table1[[#This Row],[w]],Table1[[#This Row],[w9]],Table1[[#This Row],[w18]],Table1[[#This Row],[w27]])</f>
        <v>48.75</v>
      </c>
      <c r="J626" t="b">
        <f>AND(Table1[[#This Row],[address]]=Table1[[#This Row],[address7]],Table1[[#This Row],[address]]=Table1[[#This Row],[address16]],Table1[[#This Row],[address]]=Table1[[#This Row],[address25]])</f>
        <v>1</v>
      </c>
      <c r="M626" t="s">
        <v>61</v>
      </c>
      <c r="O626" t="s">
        <v>290</v>
      </c>
      <c r="P626">
        <v>15</v>
      </c>
      <c r="Q626">
        <v>48.75</v>
      </c>
      <c r="W626" t="s">
        <v>62</v>
      </c>
      <c r="X626" s="4"/>
      <c r="Y626" t="s">
        <v>290</v>
      </c>
      <c r="Z626">
        <v>15</v>
      </c>
      <c r="AA626">
        <v>48</v>
      </c>
      <c r="AG626" t="s">
        <v>63</v>
      </c>
      <c r="AH626" s="4"/>
      <c r="AI626" t="s">
        <v>290</v>
      </c>
      <c r="AJ626">
        <v>15</v>
      </c>
      <c r="AK626">
        <v>48</v>
      </c>
    </row>
    <row r="627" spans="1:37" ht="15" customHeight="1">
      <c r="A627" t="str">
        <f>LEFT(Table1[[#This Row],[address]],3)&amp;(RIGHT(Table1[[#This Row],[address]],LEN(Table1[[#This Row],[address]])-3)+1)</f>
        <v>$C$25</v>
      </c>
      <c r="B627" t="str">
        <f>IF(Table1[[#This Row],[E]]&lt;&gt;"",1,"x")</f>
        <v>x</v>
      </c>
      <c r="C627" t="s">
        <v>60</v>
      </c>
      <c r="E627" t="s">
        <v>291</v>
      </c>
      <c r="F627">
        <v>15</v>
      </c>
      <c r="G627">
        <v>48</v>
      </c>
      <c r="H627">
        <f>MAX(Table1[[#This Row],[h]],Table1[[#This Row],[h8]],Table1[[#This Row],[h17]],Table1[[#This Row],[h26]])</f>
        <v>15</v>
      </c>
      <c r="I627">
        <f>MAX(Table1[[#This Row],[w]],Table1[[#This Row],[w9]],Table1[[#This Row],[w18]],Table1[[#This Row],[w27]])</f>
        <v>48.75</v>
      </c>
      <c r="J627" t="b">
        <f>AND(Table1[[#This Row],[address]]=Table1[[#This Row],[address7]],Table1[[#This Row],[address]]=Table1[[#This Row],[address16]],Table1[[#This Row],[address]]=Table1[[#This Row],[address25]])</f>
        <v>1</v>
      </c>
      <c r="M627" t="s">
        <v>61</v>
      </c>
      <c r="N627" s="4"/>
      <c r="O627" t="s">
        <v>291</v>
      </c>
      <c r="P627">
        <v>15</v>
      </c>
      <c r="Q627">
        <v>48.75</v>
      </c>
      <c r="W627" t="s">
        <v>62</v>
      </c>
      <c r="X627" s="4"/>
      <c r="Y627" t="s">
        <v>291</v>
      </c>
      <c r="Z627">
        <v>15</v>
      </c>
      <c r="AA627">
        <v>48</v>
      </c>
      <c r="AG627" t="s">
        <v>63</v>
      </c>
      <c r="AH627" s="4"/>
      <c r="AI627" t="s">
        <v>291</v>
      </c>
      <c r="AJ627">
        <v>15</v>
      </c>
      <c r="AK627">
        <v>48</v>
      </c>
    </row>
    <row r="628" spans="1:37" ht="15" customHeight="1">
      <c r="A628" t="str">
        <f>LEFT(Table1[[#This Row],[address]],3)&amp;(RIGHT(Table1[[#This Row],[address]],LEN(Table1[[#This Row],[address]])-3)+1)</f>
        <v>$C$26</v>
      </c>
      <c r="B628" t="str">
        <f>IF(Table1[[#This Row],[E]]&lt;&gt;"",1,"x")</f>
        <v>x</v>
      </c>
      <c r="C628" t="s">
        <v>60</v>
      </c>
      <c r="E628" t="s">
        <v>292</v>
      </c>
      <c r="F628">
        <v>15</v>
      </c>
      <c r="G628">
        <v>48</v>
      </c>
      <c r="H628">
        <f>MAX(Table1[[#This Row],[h]],Table1[[#This Row],[h8]],Table1[[#This Row],[h17]],Table1[[#This Row],[h26]])</f>
        <v>15</v>
      </c>
      <c r="I628">
        <f>MAX(Table1[[#This Row],[w]],Table1[[#This Row],[w9]],Table1[[#This Row],[w18]],Table1[[#This Row],[w27]])</f>
        <v>48.75</v>
      </c>
      <c r="J628" t="b">
        <f>AND(Table1[[#This Row],[address]]=Table1[[#This Row],[address7]],Table1[[#This Row],[address]]=Table1[[#This Row],[address16]],Table1[[#This Row],[address]]=Table1[[#This Row],[address25]])</f>
        <v>1</v>
      </c>
      <c r="M628" t="s">
        <v>61</v>
      </c>
      <c r="N628" s="4"/>
      <c r="O628" t="s">
        <v>292</v>
      </c>
      <c r="P628">
        <v>15</v>
      </c>
      <c r="Q628">
        <v>48.75</v>
      </c>
      <c r="W628" t="s">
        <v>62</v>
      </c>
      <c r="X628" s="4"/>
      <c r="Y628" t="s">
        <v>292</v>
      </c>
      <c r="Z628">
        <v>15</v>
      </c>
      <c r="AA628">
        <v>48</v>
      </c>
      <c r="AG628" t="s">
        <v>63</v>
      </c>
      <c r="AH628" s="4"/>
      <c r="AI628" t="s">
        <v>292</v>
      </c>
      <c r="AJ628">
        <v>15</v>
      </c>
      <c r="AK628">
        <v>48</v>
      </c>
    </row>
    <row r="629" spans="1:37" ht="15" customHeight="1">
      <c r="A629" t="str">
        <f>LEFT(Table1[[#This Row],[address]],3)&amp;(RIGHT(Table1[[#This Row],[address]],LEN(Table1[[#This Row],[address]])-3)+1)</f>
        <v>$C$27</v>
      </c>
      <c r="B629" t="str">
        <f>IF(Table1[[#This Row],[E]]&lt;&gt;"",1,"x")</f>
        <v>x</v>
      </c>
      <c r="C629" t="s">
        <v>60</v>
      </c>
      <c r="D629" s="4"/>
      <c r="E629" t="s">
        <v>293</v>
      </c>
      <c r="F629">
        <v>15</v>
      </c>
      <c r="G629">
        <v>48</v>
      </c>
      <c r="H629">
        <f>MAX(Table1[[#This Row],[h]],Table1[[#This Row],[h8]],Table1[[#This Row],[h17]],Table1[[#This Row],[h26]])</f>
        <v>15</v>
      </c>
      <c r="I629">
        <f>MAX(Table1[[#This Row],[w]],Table1[[#This Row],[w9]],Table1[[#This Row],[w18]],Table1[[#This Row],[w27]])</f>
        <v>48.75</v>
      </c>
      <c r="J629" t="b">
        <f>AND(Table1[[#This Row],[address]]=Table1[[#This Row],[address7]],Table1[[#This Row],[address]]=Table1[[#This Row],[address16]],Table1[[#This Row],[address]]=Table1[[#This Row],[address25]])</f>
        <v>1</v>
      </c>
      <c r="M629" t="s">
        <v>61</v>
      </c>
      <c r="N629" s="4"/>
      <c r="O629" t="s">
        <v>293</v>
      </c>
      <c r="P629">
        <v>15</v>
      </c>
      <c r="Q629">
        <v>48.75</v>
      </c>
      <c r="W629" t="s">
        <v>62</v>
      </c>
      <c r="X629" s="4"/>
      <c r="Y629" t="s">
        <v>293</v>
      </c>
      <c r="Z629">
        <v>15</v>
      </c>
      <c r="AA629">
        <v>48</v>
      </c>
      <c r="AG629" t="s">
        <v>63</v>
      </c>
      <c r="AH629" s="4"/>
      <c r="AI629" t="s">
        <v>293</v>
      </c>
      <c r="AJ629">
        <v>15</v>
      </c>
      <c r="AK629">
        <v>48</v>
      </c>
    </row>
    <row r="630" spans="1:37" ht="15" customHeight="1">
      <c r="A630" t="str">
        <f>LEFT(Table1[[#This Row],[address]],3)&amp;(RIGHT(Table1[[#This Row],[address]],LEN(Table1[[#This Row],[address]])-3)+1)</f>
        <v>$C$28</v>
      </c>
      <c r="B630" t="str">
        <f>IF(Table1[[#This Row],[E]]&lt;&gt;"",1,"x")</f>
        <v>x</v>
      </c>
      <c r="C630" t="s">
        <v>60</v>
      </c>
      <c r="E630" t="s">
        <v>294</v>
      </c>
      <c r="F630">
        <v>15</v>
      </c>
      <c r="G630">
        <v>48</v>
      </c>
      <c r="H630">
        <f>MAX(Table1[[#This Row],[h]],Table1[[#This Row],[h8]],Table1[[#This Row],[h17]],Table1[[#This Row],[h26]])</f>
        <v>15</v>
      </c>
      <c r="I630">
        <f>MAX(Table1[[#This Row],[w]],Table1[[#This Row],[w9]],Table1[[#This Row],[w18]],Table1[[#This Row],[w27]])</f>
        <v>48.75</v>
      </c>
      <c r="J630" t="b">
        <f>AND(Table1[[#This Row],[address]]=Table1[[#This Row],[address7]],Table1[[#This Row],[address]]=Table1[[#This Row],[address16]],Table1[[#This Row],[address]]=Table1[[#This Row],[address25]])</f>
        <v>1</v>
      </c>
      <c r="M630" t="s">
        <v>61</v>
      </c>
      <c r="N630" s="4"/>
      <c r="O630" t="s">
        <v>294</v>
      </c>
      <c r="P630">
        <v>15</v>
      </c>
      <c r="Q630">
        <v>48.75</v>
      </c>
      <c r="W630" t="s">
        <v>62</v>
      </c>
      <c r="X630" s="4"/>
      <c r="Y630" t="s">
        <v>294</v>
      </c>
      <c r="Z630">
        <v>15</v>
      </c>
      <c r="AA630">
        <v>48</v>
      </c>
      <c r="AG630" t="s">
        <v>63</v>
      </c>
      <c r="AH630" s="4"/>
      <c r="AI630" t="s">
        <v>294</v>
      </c>
      <c r="AJ630">
        <v>15</v>
      </c>
      <c r="AK630">
        <v>48</v>
      </c>
    </row>
    <row r="631" spans="1:37" ht="15" customHeight="1">
      <c r="A631" t="str">
        <f>LEFT(Table1[[#This Row],[address]],3)&amp;(RIGHT(Table1[[#This Row],[address]],LEN(Table1[[#This Row],[address]])-3)+1)</f>
        <v>$C$29</v>
      </c>
      <c r="B631" t="str">
        <f>IF(Table1[[#This Row],[E]]&lt;&gt;"",1,"x")</f>
        <v>x</v>
      </c>
      <c r="C631" t="s">
        <v>60</v>
      </c>
      <c r="E631" t="s">
        <v>295</v>
      </c>
      <c r="F631">
        <v>15</v>
      </c>
      <c r="G631">
        <v>48</v>
      </c>
      <c r="H631">
        <f>MAX(Table1[[#This Row],[h]],Table1[[#This Row],[h8]],Table1[[#This Row],[h17]],Table1[[#This Row],[h26]])</f>
        <v>15</v>
      </c>
      <c r="I631">
        <f>MAX(Table1[[#This Row],[w]],Table1[[#This Row],[w9]],Table1[[#This Row],[w18]],Table1[[#This Row],[w27]])</f>
        <v>48.75</v>
      </c>
      <c r="J631" t="b">
        <f>AND(Table1[[#This Row],[address]]=Table1[[#This Row],[address7]],Table1[[#This Row],[address]]=Table1[[#This Row],[address16]],Table1[[#This Row],[address]]=Table1[[#This Row],[address25]])</f>
        <v>1</v>
      </c>
      <c r="M631" t="s">
        <v>61</v>
      </c>
      <c r="O631" t="s">
        <v>295</v>
      </c>
      <c r="P631">
        <v>15</v>
      </c>
      <c r="Q631">
        <v>48.75</v>
      </c>
      <c r="W631" t="s">
        <v>62</v>
      </c>
      <c r="Y631" t="s">
        <v>295</v>
      </c>
      <c r="Z631">
        <v>15</v>
      </c>
      <c r="AA631">
        <v>48</v>
      </c>
      <c r="AG631" t="s">
        <v>63</v>
      </c>
      <c r="AI631" t="s">
        <v>295</v>
      </c>
      <c r="AJ631">
        <v>15</v>
      </c>
      <c r="AK631">
        <v>48</v>
      </c>
    </row>
    <row r="632" spans="1:37" ht="15" customHeight="1">
      <c r="A632" t="str">
        <f>LEFT(Table1[[#This Row],[address]],3)&amp;(RIGHT(Table1[[#This Row],[address]],LEN(Table1[[#This Row],[address]])-3)+1)</f>
        <v>$C$30</v>
      </c>
      <c r="B632" t="str">
        <f>IF(Table1[[#This Row],[E]]&lt;&gt;"",1,"x")</f>
        <v>x</v>
      </c>
      <c r="C632" t="s">
        <v>60</v>
      </c>
      <c r="E632" t="s">
        <v>296</v>
      </c>
      <c r="F632">
        <v>15</v>
      </c>
      <c r="G632">
        <v>48</v>
      </c>
      <c r="H632">
        <f>MAX(Table1[[#This Row],[h]],Table1[[#This Row],[h8]],Table1[[#This Row],[h17]],Table1[[#This Row],[h26]])</f>
        <v>15</v>
      </c>
      <c r="I632">
        <f>MAX(Table1[[#This Row],[w]],Table1[[#This Row],[w9]],Table1[[#This Row],[w18]],Table1[[#This Row],[w27]])</f>
        <v>48.75</v>
      </c>
      <c r="J632" t="b">
        <f>AND(Table1[[#This Row],[address]]=Table1[[#This Row],[address7]],Table1[[#This Row],[address]]=Table1[[#This Row],[address16]],Table1[[#This Row],[address]]=Table1[[#This Row],[address25]])</f>
        <v>1</v>
      </c>
      <c r="M632" t="s">
        <v>61</v>
      </c>
      <c r="O632" t="s">
        <v>296</v>
      </c>
      <c r="P632">
        <v>15</v>
      </c>
      <c r="Q632">
        <v>48.75</v>
      </c>
      <c r="W632" t="s">
        <v>62</v>
      </c>
      <c r="Y632" t="s">
        <v>296</v>
      </c>
      <c r="Z632">
        <v>15</v>
      </c>
      <c r="AA632">
        <v>48</v>
      </c>
      <c r="AG632" t="s">
        <v>63</v>
      </c>
      <c r="AI632" t="s">
        <v>296</v>
      </c>
      <c r="AJ632">
        <v>15</v>
      </c>
      <c r="AK632">
        <v>48</v>
      </c>
    </row>
    <row r="633" spans="1:37" ht="15" customHeight="1">
      <c r="A633" t="str">
        <f>LEFT(Table1[[#This Row],[address]],3)&amp;(RIGHT(Table1[[#This Row],[address]],LEN(Table1[[#This Row],[address]])-3)+1)</f>
        <v>$C$31</v>
      </c>
      <c r="B633" t="str">
        <f>IF(Table1[[#This Row],[E]]&lt;&gt;"",1,"x")</f>
        <v>x</v>
      </c>
      <c r="C633" t="s">
        <v>60</v>
      </c>
      <c r="E633" t="s">
        <v>297</v>
      </c>
      <c r="F633">
        <v>15</v>
      </c>
      <c r="G633">
        <v>48</v>
      </c>
      <c r="H633">
        <f>MAX(Table1[[#This Row],[h]],Table1[[#This Row],[h8]],Table1[[#This Row],[h17]],Table1[[#This Row],[h26]])</f>
        <v>15</v>
      </c>
      <c r="I633">
        <f>MAX(Table1[[#This Row],[w]],Table1[[#This Row],[w9]],Table1[[#This Row],[w18]],Table1[[#This Row],[w27]])</f>
        <v>48.75</v>
      </c>
      <c r="J633" t="b">
        <f>AND(Table1[[#This Row],[address]]=Table1[[#This Row],[address7]],Table1[[#This Row],[address]]=Table1[[#This Row],[address16]],Table1[[#This Row],[address]]=Table1[[#This Row],[address25]])</f>
        <v>1</v>
      </c>
      <c r="M633" t="s">
        <v>61</v>
      </c>
      <c r="O633" t="s">
        <v>297</v>
      </c>
      <c r="P633">
        <v>15</v>
      </c>
      <c r="Q633">
        <v>48.75</v>
      </c>
      <c r="W633" t="s">
        <v>62</v>
      </c>
      <c r="Y633" t="s">
        <v>297</v>
      </c>
      <c r="Z633">
        <v>15</v>
      </c>
      <c r="AA633">
        <v>48</v>
      </c>
      <c r="AG633" t="s">
        <v>63</v>
      </c>
      <c r="AI633" t="s">
        <v>297</v>
      </c>
      <c r="AJ633">
        <v>15</v>
      </c>
      <c r="AK633">
        <v>48</v>
      </c>
    </row>
    <row r="634" spans="1:37" ht="15" customHeight="1">
      <c r="A634" t="str">
        <f>LEFT(Table1[[#This Row],[address]],3)&amp;(RIGHT(Table1[[#This Row],[address]],LEN(Table1[[#This Row],[address]])-3)+1)</f>
        <v>$A$2</v>
      </c>
      <c r="B634">
        <f>IF(Table1[[#This Row],[E]]&lt;&gt;"",1,"x")</f>
        <v>1</v>
      </c>
      <c r="C634" t="s">
        <v>64</v>
      </c>
      <c r="D634" t="s">
        <v>64</v>
      </c>
      <c r="E634" t="s">
        <v>112</v>
      </c>
      <c r="F634">
        <v>21</v>
      </c>
      <c r="G634">
        <v>39.75</v>
      </c>
      <c r="H634">
        <f>MAX(Table1[[#This Row],[h]],Table1[[#This Row],[h8]],Table1[[#This Row],[h17]],Table1[[#This Row],[h26]])</f>
        <v>21</v>
      </c>
      <c r="I634">
        <f>MAX(Table1[[#This Row],[w]],Table1[[#This Row],[w9]],Table1[[#This Row],[w18]],Table1[[#This Row],[w27]])</f>
        <v>39.75</v>
      </c>
      <c r="J634" t="b">
        <f>AND(Table1[[#This Row],[address]]=Table1[[#This Row],[address7]],Table1[[#This Row],[address]]=Table1[[#This Row],[address16]],Table1[[#This Row],[address]]=Table1[[#This Row],[address25]])</f>
        <v>1</v>
      </c>
      <c r="M634" t="s">
        <v>65</v>
      </c>
      <c r="N634" t="s">
        <v>65</v>
      </c>
      <c r="O634" t="s">
        <v>112</v>
      </c>
      <c r="P634">
        <v>21</v>
      </c>
      <c r="Q634">
        <v>39.75</v>
      </c>
      <c r="W634" t="s">
        <v>66</v>
      </c>
      <c r="X634" t="s">
        <v>66</v>
      </c>
      <c r="Y634" t="s">
        <v>112</v>
      </c>
      <c r="Z634">
        <v>21</v>
      </c>
      <c r="AA634">
        <v>39.75</v>
      </c>
      <c r="AG634" t="s">
        <v>67</v>
      </c>
      <c r="AH634" t="s">
        <v>607</v>
      </c>
      <c r="AI634" t="s">
        <v>112</v>
      </c>
      <c r="AJ634">
        <v>21</v>
      </c>
      <c r="AK634">
        <v>39.75</v>
      </c>
    </row>
    <row r="635" spans="1:37" ht="15" customHeight="1">
      <c r="A635" t="str">
        <f>LEFT(Table1[[#This Row],[address]],3)&amp;(RIGHT(Table1[[#This Row],[address]],LEN(Table1[[#This Row],[address]])-3)+1)</f>
        <v>$A$3</v>
      </c>
      <c r="B635">
        <f>IF(Table1[[#This Row],[E]]&lt;&gt;"",1,"x")</f>
        <v>1</v>
      </c>
      <c r="C635" t="s">
        <v>64</v>
      </c>
      <c r="D635" t="s">
        <v>608</v>
      </c>
      <c r="E635" t="s">
        <v>110</v>
      </c>
      <c r="F635">
        <v>15.75</v>
      </c>
      <c r="G635">
        <v>39.75</v>
      </c>
      <c r="H635">
        <f>MAX(Table1[[#This Row],[h]],Table1[[#This Row],[h8]],Table1[[#This Row],[h17]],Table1[[#This Row],[h26]])</f>
        <v>15.75</v>
      </c>
      <c r="I635">
        <f>MAX(Table1[[#This Row],[w]],Table1[[#This Row],[w9]],Table1[[#This Row],[w18]],Table1[[#This Row],[w27]])</f>
        <v>39.75</v>
      </c>
      <c r="J635" t="b">
        <f>AND(Table1[[#This Row],[address]]=Table1[[#This Row],[address7]],Table1[[#This Row],[address]]=Table1[[#This Row],[address16]],Table1[[#This Row],[address]]=Table1[[#This Row],[address25]])</f>
        <v>1</v>
      </c>
      <c r="M635" t="s">
        <v>65</v>
      </c>
      <c r="N635" t="s">
        <v>609</v>
      </c>
      <c r="O635" t="s">
        <v>110</v>
      </c>
      <c r="P635">
        <v>15.75</v>
      </c>
      <c r="Q635">
        <v>39.75</v>
      </c>
      <c r="W635" t="s">
        <v>66</v>
      </c>
      <c r="X635" t="s">
        <v>610</v>
      </c>
      <c r="Y635" t="s">
        <v>110</v>
      </c>
      <c r="Z635">
        <v>15.75</v>
      </c>
      <c r="AA635">
        <v>39.75</v>
      </c>
      <c r="AG635" t="s">
        <v>67</v>
      </c>
      <c r="AH635" t="s">
        <v>611</v>
      </c>
      <c r="AI635" t="s">
        <v>110</v>
      </c>
      <c r="AJ635">
        <v>15.75</v>
      </c>
      <c r="AK635">
        <v>39.75</v>
      </c>
    </row>
    <row r="636" spans="1:37" ht="15" customHeight="1">
      <c r="A636" t="str">
        <f>LEFT(Table1[[#This Row],[address]],3)&amp;(RIGHT(Table1[[#This Row],[address]],LEN(Table1[[#This Row],[address]])-3)+1)</f>
        <v>$A$4</v>
      </c>
      <c r="B636">
        <f>IF(Table1[[#This Row],[E]]&lt;&gt;"",1,"x")</f>
        <v>1</v>
      </c>
      <c r="C636" t="s">
        <v>64</v>
      </c>
      <c r="D636" s="4" t="s">
        <v>612</v>
      </c>
      <c r="E636" t="s">
        <v>116</v>
      </c>
      <c r="F636">
        <v>48.75</v>
      </c>
      <c r="G636">
        <v>39.75</v>
      </c>
      <c r="H636">
        <f>MAX(Table1[[#This Row],[h]],Table1[[#This Row],[h8]],Table1[[#This Row],[h17]],Table1[[#This Row],[h26]])</f>
        <v>78.75</v>
      </c>
      <c r="I636">
        <f>MAX(Table1[[#This Row],[w]],Table1[[#This Row],[w9]],Table1[[#This Row],[w18]],Table1[[#This Row],[w27]])</f>
        <v>39.75</v>
      </c>
      <c r="J636" t="b">
        <f>AND(Table1[[#This Row],[address]]=Table1[[#This Row],[address7]],Table1[[#This Row],[address]]=Table1[[#This Row],[address16]],Table1[[#This Row],[address]]=Table1[[#This Row],[address25]])</f>
        <v>1</v>
      </c>
      <c r="M636" t="s">
        <v>65</v>
      </c>
      <c r="N636" s="4" t="s">
        <v>613</v>
      </c>
      <c r="O636" t="s">
        <v>116</v>
      </c>
      <c r="P636">
        <v>78.75</v>
      </c>
      <c r="Q636">
        <v>39.75</v>
      </c>
      <c r="W636" t="s">
        <v>66</v>
      </c>
      <c r="X636" s="4" t="s">
        <v>614</v>
      </c>
      <c r="Y636" t="s">
        <v>116</v>
      </c>
      <c r="Z636">
        <v>48.75</v>
      </c>
      <c r="AA636">
        <v>39.75</v>
      </c>
      <c r="AG636" t="s">
        <v>67</v>
      </c>
      <c r="AH636" s="4" t="s">
        <v>615</v>
      </c>
      <c r="AI636" t="s">
        <v>116</v>
      </c>
      <c r="AJ636">
        <v>48.75</v>
      </c>
      <c r="AK636">
        <v>39.75</v>
      </c>
    </row>
    <row r="637" spans="1:37" ht="15" customHeight="1">
      <c r="A637" t="str">
        <f>LEFT(Table1[[#This Row],[address]],3)&amp;(RIGHT(Table1[[#This Row],[address]],LEN(Table1[[#This Row],[address]])-3)+1)</f>
        <v>$A$5</v>
      </c>
      <c r="B637">
        <f>IF(Table1[[#This Row],[E]]&lt;&gt;"",1,"x")</f>
        <v>1</v>
      </c>
      <c r="C637" t="s">
        <v>64</v>
      </c>
      <c r="D637" t="s">
        <v>616</v>
      </c>
      <c r="E637" t="s">
        <v>121</v>
      </c>
      <c r="F637">
        <v>29.25</v>
      </c>
      <c r="G637">
        <v>39.75</v>
      </c>
      <c r="H637">
        <f>MAX(Table1[[#This Row],[h]],Table1[[#This Row],[h8]],Table1[[#This Row],[h17]],Table1[[#This Row],[h26]])</f>
        <v>29.25</v>
      </c>
      <c r="I637">
        <f>MAX(Table1[[#This Row],[w]],Table1[[#This Row],[w9]],Table1[[#This Row],[w18]],Table1[[#This Row],[w27]])</f>
        <v>39.75</v>
      </c>
      <c r="J637" t="b">
        <f>AND(Table1[[#This Row],[address]]=Table1[[#This Row],[address7]],Table1[[#This Row],[address]]=Table1[[#This Row],[address16]],Table1[[#This Row],[address]]=Table1[[#This Row],[address25]])</f>
        <v>1</v>
      </c>
      <c r="M637" t="s">
        <v>65</v>
      </c>
      <c r="N637" t="s">
        <v>617</v>
      </c>
      <c r="O637" t="s">
        <v>121</v>
      </c>
      <c r="P637">
        <v>29.25</v>
      </c>
      <c r="Q637">
        <v>39.75</v>
      </c>
      <c r="W637" t="s">
        <v>66</v>
      </c>
      <c r="X637" t="s">
        <v>618</v>
      </c>
      <c r="Y637" t="s">
        <v>121</v>
      </c>
      <c r="Z637">
        <v>29.25</v>
      </c>
      <c r="AA637">
        <v>39.75</v>
      </c>
      <c r="AG637" t="s">
        <v>67</v>
      </c>
      <c r="AH637" t="s">
        <v>619</v>
      </c>
      <c r="AI637" t="s">
        <v>121</v>
      </c>
      <c r="AJ637">
        <v>29.25</v>
      </c>
      <c r="AK637">
        <v>39.75</v>
      </c>
    </row>
    <row r="638" spans="1:37" ht="15" customHeight="1">
      <c r="A638" t="str">
        <f>LEFT(Table1[[#This Row],[address]],3)&amp;(RIGHT(Table1[[#This Row],[address]],LEN(Table1[[#This Row],[address]])-3)+1)</f>
        <v>$A$6</v>
      </c>
      <c r="B638" t="s">
        <v>155</v>
      </c>
      <c r="C638" t="s">
        <v>64</v>
      </c>
      <c r="D638" t="s">
        <v>8</v>
      </c>
      <c r="E638" t="s">
        <v>126</v>
      </c>
      <c r="F638">
        <v>61.5</v>
      </c>
      <c r="G638">
        <v>39.75</v>
      </c>
      <c r="H638">
        <f>MAX(Table1[[#This Row],[h]],Table1[[#This Row],[h8]],Table1[[#This Row],[h17]],Table1[[#This Row],[h26]])</f>
        <v>61.5</v>
      </c>
      <c r="I638">
        <f>MAX(Table1[[#This Row],[w]],Table1[[#This Row],[w9]],Table1[[#This Row],[w18]],Table1[[#This Row],[w27]])</f>
        <v>39.75</v>
      </c>
      <c r="J638" t="b">
        <f>AND(Table1[[#This Row],[address]]=Table1[[#This Row],[address7]],Table1[[#This Row],[address]]=Table1[[#This Row],[address16]],Table1[[#This Row],[address]]=Table1[[#This Row],[address25]])</f>
        <v>1</v>
      </c>
      <c r="M638" t="s">
        <v>65</v>
      </c>
      <c r="N638" t="s">
        <v>8</v>
      </c>
      <c r="O638" t="s">
        <v>126</v>
      </c>
      <c r="P638">
        <v>61.5</v>
      </c>
      <c r="Q638">
        <v>39.75</v>
      </c>
      <c r="W638" t="s">
        <v>66</v>
      </c>
      <c r="X638" t="s">
        <v>8</v>
      </c>
      <c r="Y638" t="s">
        <v>126</v>
      </c>
      <c r="Z638">
        <v>61.5</v>
      </c>
      <c r="AA638">
        <v>39.75</v>
      </c>
      <c r="AG638" t="s">
        <v>67</v>
      </c>
      <c r="AH638" t="s">
        <v>8</v>
      </c>
      <c r="AI638" t="s">
        <v>126</v>
      </c>
      <c r="AJ638">
        <v>61.5</v>
      </c>
      <c r="AK638">
        <v>39.75</v>
      </c>
    </row>
    <row r="639" spans="1:37" ht="15" customHeight="1">
      <c r="A639" t="str">
        <f>LEFT(Table1[[#This Row],[address]],3)&amp;(RIGHT(Table1[[#This Row],[address]],LEN(Table1[[#This Row],[address]])-3)+1)</f>
        <v>$A$7</v>
      </c>
      <c r="B639" t="s">
        <v>155</v>
      </c>
      <c r="C639" t="s">
        <v>64</v>
      </c>
      <c r="D639" t="s">
        <v>9</v>
      </c>
      <c r="E639" t="s">
        <v>130</v>
      </c>
      <c r="F639">
        <v>67.5</v>
      </c>
      <c r="G639">
        <v>39.75</v>
      </c>
      <c r="H639">
        <f>MAX(Table1[[#This Row],[h]],Table1[[#This Row],[h8]],Table1[[#This Row],[h17]],Table1[[#This Row],[h26]])</f>
        <v>67.5</v>
      </c>
      <c r="I639">
        <f>MAX(Table1[[#This Row],[w]],Table1[[#This Row],[w9]],Table1[[#This Row],[w18]],Table1[[#This Row],[w27]])</f>
        <v>39.75</v>
      </c>
      <c r="J639" t="b">
        <f>AND(Table1[[#This Row],[address]]=Table1[[#This Row],[address7]],Table1[[#This Row],[address]]=Table1[[#This Row],[address16]],Table1[[#This Row],[address]]=Table1[[#This Row],[address25]])</f>
        <v>1</v>
      </c>
      <c r="M639" t="s">
        <v>65</v>
      </c>
      <c r="N639" t="s">
        <v>9</v>
      </c>
      <c r="O639" t="s">
        <v>130</v>
      </c>
      <c r="P639">
        <v>67.5</v>
      </c>
      <c r="Q639">
        <v>39.75</v>
      </c>
      <c r="W639" t="s">
        <v>66</v>
      </c>
      <c r="X639" t="s">
        <v>9</v>
      </c>
      <c r="Y639" t="s">
        <v>130</v>
      </c>
      <c r="Z639">
        <v>67.5</v>
      </c>
      <c r="AA639">
        <v>39.75</v>
      </c>
      <c r="AG639" t="s">
        <v>67</v>
      </c>
      <c r="AH639" t="s">
        <v>9</v>
      </c>
      <c r="AI639" t="s">
        <v>130</v>
      </c>
      <c r="AJ639">
        <v>67.5</v>
      </c>
      <c r="AK639">
        <v>39.75</v>
      </c>
    </row>
    <row r="640" spans="1:37" ht="15" customHeight="1">
      <c r="A640" t="str">
        <f>LEFT(Table1[[#This Row],[address]],3)&amp;(RIGHT(Table1[[#This Row],[address]],LEN(Table1[[#This Row],[address]])-3)+1)</f>
        <v>$A$8</v>
      </c>
      <c r="B640" t="s">
        <v>155</v>
      </c>
      <c r="C640" t="s">
        <v>64</v>
      </c>
      <c r="D640" t="s">
        <v>10</v>
      </c>
      <c r="E640" t="s">
        <v>134</v>
      </c>
      <c r="F640">
        <v>71.25</v>
      </c>
      <c r="G640">
        <v>39.75</v>
      </c>
      <c r="H640">
        <f>MAX(Table1[[#This Row],[h]],Table1[[#This Row],[h8]],Table1[[#This Row],[h17]],Table1[[#This Row],[h26]])</f>
        <v>71.25</v>
      </c>
      <c r="I640">
        <f>MAX(Table1[[#This Row],[w]],Table1[[#This Row],[w9]],Table1[[#This Row],[w18]],Table1[[#This Row],[w27]])</f>
        <v>39.75</v>
      </c>
      <c r="J640" t="b">
        <f>AND(Table1[[#This Row],[address]]=Table1[[#This Row],[address7]],Table1[[#This Row],[address]]=Table1[[#This Row],[address16]],Table1[[#This Row],[address]]=Table1[[#This Row],[address25]])</f>
        <v>1</v>
      </c>
      <c r="M640" t="s">
        <v>65</v>
      </c>
      <c r="N640" t="s">
        <v>10</v>
      </c>
      <c r="O640" t="s">
        <v>134</v>
      </c>
      <c r="P640">
        <v>70.5</v>
      </c>
      <c r="Q640">
        <v>39.75</v>
      </c>
      <c r="W640" t="s">
        <v>66</v>
      </c>
      <c r="X640" t="s">
        <v>10</v>
      </c>
      <c r="Y640" t="s">
        <v>134</v>
      </c>
      <c r="Z640">
        <v>70.5</v>
      </c>
      <c r="AA640">
        <v>39.75</v>
      </c>
      <c r="AG640" t="s">
        <v>67</v>
      </c>
      <c r="AH640" t="s">
        <v>10</v>
      </c>
      <c r="AI640" t="s">
        <v>134</v>
      </c>
      <c r="AJ640">
        <v>70.5</v>
      </c>
      <c r="AK640">
        <v>39.75</v>
      </c>
    </row>
    <row r="641" spans="1:37" ht="15" customHeight="1">
      <c r="A641" t="str">
        <f>LEFT(Table1[[#This Row],[address]],3)&amp;(RIGHT(Table1[[#This Row],[address]],LEN(Table1[[#This Row],[address]])-3)+1)</f>
        <v>$A$9</v>
      </c>
      <c r="B641" t="s">
        <v>155</v>
      </c>
      <c r="C641" t="s">
        <v>64</v>
      </c>
      <c r="D641" t="s">
        <v>11</v>
      </c>
      <c r="E641" t="s">
        <v>135</v>
      </c>
      <c r="F641">
        <v>79.5</v>
      </c>
      <c r="G641">
        <v>39.75</v>
      </c>
      <c r="H641">
        <f>MAX(Table1[[#This Row],[h]],Table1[[#This Row],[h8]],Table1[[#This Row],[h17]],Table1[[#This Row],[h26]])</f>
        <v>79.5</v>
      </c>
      <c r="I641">
        <f>MAX(Table1[[#This Row],[w]],Table1[[#This Row],[w9]],Table1[[#This Row],[w18]],Table1[[#This Row],[w27]])</f>
        <v>39.75</v>
      </c>
      <c r="J641" t="b">
        <f>AND(Table1[[#This Row],[address]]=Table1[[#This Row],[address7]],Table1[[#This Row],[address]]=Table1[[#This Row],[address16]],Table1[[#This Row],[address]]=Table1[[#This Row],[address25]])</f>
        <v>1</v>
      </c>
      <c r="M641" t="s">
        <v>65</v>
      </c>
      <c r="N641" t="s">
        <v>11</v>
      </c>
      <c r="O641" t="s">
        <v>135</v>
      </c>
      <c r="P641">
        <v>79.5</v>
      </c>
      <c r="Q641">
        <v>39.75</v>
      </c>
      <c r="W641" t="s">
        <v>66</v>
      </c>
      <c r="X641" t="s">
        <v>11</v>
      </c>
      <c r="Y641" t="s">
        <v>135</v>
      </c>
      <c r="Z641">
        <v>79.5</v>
      </c>
      <c r="AA641">
        <v>39.75</v>
      </c>
      <c r="AG641" t="s">
        <v>67</v>
      </c>
      <c r="AH641" t="s">
        <v>11</v>
      </c>
      <c r="AI641" t="s">
        <v>135</v>
      </c>
      <c r="AJ641">
        <v>79.5</v>
      </c>
      <c r="AK641">
        <v>39.75</v>
      </c>
    </row>
    <row r="642" spans="1:37" ht="15" customHeight="1">
      <c r="A642" t="str">
        <f>LEFT(Table1[[#This Row],[address]],3)&amp;(RIGHT(Table1[[#This Row],[address]],LEN(Table1[[#This Row],[address]])-3)+1)</f>
        <v>$A$10</v>
      </c>
      <c r="B642">
        <f>IF(Table1[[#This Row],[E]]&lt;&gt;"",1,"x")</f>
        <v>1</v>
      </c>
      <c r="C642" t="s">
        <v>64</v>
      </c>
      <c r="D642" t="s">
        <v>359</v>
      </c>
      <c r="E642" t="s">
        <v>136</v>
      </c>
      <c r="F642">
        <v>15.75</v>
      </c>
      <c r="G642">
        <v>39.75</v>
      </c>
      <c r="H642">
        <f>MAX(Table1[[#This Row],[h]],Table1[[#This Row],[h8]],Table1[[#This Row],[h17]],Table1[[#This Row],[h26]])</f>
        <v>15.75</v>
      </c>
      <c r="I642">
        <f>MAX(Table1[[#This Row],[w]],Table1[[#This Row],[w9]],Table1[[#This Row],[w18]],Table1[[#This Row],[w27]])</f>
        <v>39.75</v>
      </c>
      <c r="J642" t="b">
        <f>AND(Table1[[#This Row],[address]]=Table1[[#This Row],[address7]],Table1[[#This Row],[address]]=Table1[[#This Row],[address16]],Table1[[#This Row],[address]]=Table1[[#This Row],[address25]])</f>
        <v>1</v>
      </c>
      <c r="M642" t="s">
        <v>65</v>
      </c>
      <c r="N642" t="s">
        <v>360</v>
      </c>
      <c r="O642" t="s">
        <v>136</v>
      </c>
      <c r="P642">
        <v>15.75</v>
      </c>
      <c r="Q642">
        <v>39.75</v>
      </c>
      <c r="W642" t="s">
        <v>66</v>
      </c>
      <c r="X642" t="s">
        <v>359</v>
      </c>
      <c r="Y642" t="s">
        <v>136</v>
      </c>
      <c r="Z642">
        <v>15.75</v>
      </c>
      <c r="AA642">
        <v>39.75</v>
      </c>
      <c r="AG642" t="s">
        <v>67</v>
      </c>
      <c r="AH642" t="s">
        <v>361</v>
      </c>
      <c r="AI642" t="s">
        <v>136</v>
      </c>
      <c r="AJ642">
        <v>15.75</v>
      </c>
      <c r="AK642">
        <v>39.75</v>
      </c>
    </row>
    <row r="643" spans="1:37" ht="15" customHeight="1">
      <c r="A643" t="str">
        <f>LEFT(Table1[[#This Row],[address]],3)&amp;(RIGHT(Table1[[#This Row],[address]],LEN(Table1[[#This Row],[address]])-3)+1)</f>
        <v>$A$11</v>
      </c>
      <c r="B643" t="str">
        <f>IF(Table1[[#This Row],[E]]&lt;&gt;"",1,"x")</f>
        <v>x</v>
      </c>
      <c r="C643" t="s">
        <v>64</v>
      </c>
      <c r="E643" t="s">
        <v>137</v>
      </c>
      <c r="F643">
        <v>99.75</v>
      </c>
      <c r="G643">
        <v>39.75</v>
      </c>
      <c r="H643">
        <f>MAX(Table1[[#This Row],[h]],Table1[[#This Row],[h8]],Table1[[#This Row],[h17]],Table1[[#This Row],[h26]])</f>
        <v>99.75</v>
      </c>
      <c r="I643">
        <f>MAX(Table1[[#This Row],[w]],Table1[[#This Row],[w9]],Table1[[#This Row],[w18]],Table1[[#This Row],[w27]])</f>
        <v>39.75</v>
      </c>
      <c r="J643" t="b">
        <f>AND(Table1[[#This Row],[address]]=Table1[[#This Row],[address7]],Table1[[#This Row],[address]]=Table1[[#This Row],[address16]],Table1[[#This Row],[address]]=Table1[[#This Row],[address25]])</f>
        <v>1</v>
      </c>
      <c r="M643" t="s">
        <v>65</v>
      </c>
      <c r="O643" t="s">
        <v>137</v>
      </c>
      <c r="P643">
        <v>99.75</v>
      </c>
      <c r="Q643">
        <v>39.75</v>
      </c>
      <c r="W643" t="s">
        <v>66</v>
      </c>
      <c r="Y643" t="s">
        <v>137</v>
      </c>
      <c r="Z643">
        <v>99.75</v>
      </c>
      <c r="AA643">
        <v>39.75</v>
      </c>
      <c r="AG643" t="s">
        <v>67</v>
      </c>
      <c r="AI643" t="s">
        <v>137</v>
      </c>
      <c r="AJ643">
        <v>99.75</v>
      </c>
      <c r="AK643">
        <v>39.75</v>
      </c>
    </row>
    <row r="644" spans="1:37" ht="15" customHeight="1">
      <c r="A644" t="str">
        <f>LEFT(Table1[[#This Row],[address]],3)&amp;(RIGHT(Table1[[#This Row],[address]],LEN(Table1[[#This Row],[address]])-3)+1)</f>
        <v>$A$12</v>
      </c>
      <c r="B644" t="str">
        <f>IF(Table1[[#This Row],[E]]&lt;&gt;"",1,"x")</f>
        <v>x</v>
      </c>
      <c r="C644" t="s">
        <v>64</v>
      </c>
      <c r="E644" t="s">
        <v>138</v>
      </c>
      <c r="F644">
        <v>15</v>
      </c>
      <c r="G644">
        <v>39.75</v>
      </c>
      <c r="H644">
        <f>MAX(Table1[[#This Row],[h]],Table1[[#This Row],[h8]],Table1[[#This Row],[h17]],Table1[[#This Row],[h26]])</f>
        <v>15</v>
      </c>
      <c r="I644">
        <f>MAX(Table1[[#This Row],[w]],Table1[[#This Row],[w9]],Table1[[#This Row],[w18]],Table1[[#This Row],[w27]])</f>
        <v>39.75</v>
      </c>
      <c r="J644" t="b">
        <f>AND(Table1[[#This Row],[address]]=Table1[[#This Row],[address7]],Table1[[#This Row],[address]]=Table1[[#This Row],[address16]],Table1[[#This Row],[address]]=Table1[[#This Row],[address25]])</f>
        <v>1</v>
      </c>
      <c r="M644" t="s">
        <v>65</v>
      </c>
      <c r="O644" t="s">
        <v>138</v>
      </c>
      <c r="P644">
        <v>15</v>
      </c>
      <c r="Q644">
        <v>39.75</v>
      </c>
      <c r="W644" t="s">
        <v>66</v>
      </c>
      <c r="Y644" t="s">
        <v>138</v>
      </c>
      <c r="Z644">
        <v>15</v>
      </c>
      <c r="AA644">
        <v>39.75</v>
      </c>
      <c r="AG644" t="s">
        <v>67</v>
      </c>
      <c r="AI644" t="s">
        <v>138</v>
      </c>
      <c r="AJ644">
        <v>15</v>
      </c>
      <c r="AK644">
        <v>39.75</v>
      </c>
    </row>
    <row r="645" spans="1:37" ht="15" customHeight="1">
      <c r="A645" t="str">
        <f>LEFT(Table1[[#This Row],[address]],3)&amp;(RIGHT(Table1[[#This Row],[address]],LEN(Table1[[#This Row],[address]])-3)+1)</f>
        <v>$A$13</v>
      </c>
      <c r="B645" t="str">
        <f>IF(Table1[[#This Row],[E]]&lt;&gt;"",1,"x")</f>
        <v>x</v>
      </c>
      <c r="C645" t="s">
        <v>64</v>
      </c>
      <c r="E645" t="s">
        <v>139</v>
      </c>
      <c r="F645">
        <v>15</v>
      </c>
      <c r="G645">
        <v>39.75</v>
      </c>
      <c r="H645">
        <f>MAX(Table1[[#This Row],[h]],Table1[[#This Row],[h8]],Table1[[#This Row],[h17]],Table1[[#This Row],[h26]])</f>
        <v>52.5</v>
      </c>
      <c r="I645">
        <f>MAX(Table1[[#This Row],[w]],Table1[[#This Row],[w9]],Table1[[#This Row],[w18]],Table1[[#This Row],[w27]])</f>
        <v>39.75</v>
      </c>
      <c r="J645" t="b">
        <f>AND(Table1[[#This Row],[address]]=Table1[[#This Row],[address7]],Table1[[#This Row],[address]]=Table1[[#This Row],[address16]],Table1[[#This Row],[address]]=Table1[[#This Row],[address25]])</f>
        <v>1</v>
      </c>
      <c r="M645" t="s">
        <v>65</v>
      </c>
      <c r="O645" t="s">
        <v>139</v>
      </c>
      <c r="P645">
        <v>52.5</v>
      </c>
      <c r="Q645">
        <v>39.75</v>
      </c>
      <c r="W645" t="s">
        <v>66</v>
      </c>
      <c r="Y645" t="s">
        <v>139</v>
      </c>
      <c r="Z645">
        <v>15</v>
      </c>
      <c r="AA645">
        <v>39.75</v>
      </c>
      <c r="AG645" t="s">
        <v>67</v>
      </c>
      <c r="AI645" t="s">
        <v>139</v>
      </c>
      <c r="AJ645">
        <v>15</v>
      </c>
      <c r="AK645">
        <v>39.75</v>
      </c>
    </row>
    <row r="646" spans="1:37" ht="15" customHeight="1">
      <c r="A646" t="str">
        <f>LEFT(Table1[[#This Row],[address]],3)&amp;(RIGHT(Table1[[#This Row],[address]],LEN(Table1[[#This Row],[address]])-3)+1)</f>
        <v>$A$14</v>
      </c>
      <c r="B646" t="str">
        <f>IF(Table1[[#This Row],[E]]&lt;&gt;"",1,"x")</f>
        <v>x</v>
      </c>
      <c r="C646" t="s">
        <v>64</v>
      </c>
      <c r="E646" t="s">
        <v>140</v>
      </c>
      <c r="F646">
        <v>15</v>
      </c>
      <c r="G646">
        <v>39.75</v>
      </c>
      <c r="H646">
        <f>MAX(Table1[[#This Row],[h]],Table1[[#This Row],[h8]],Table1[[#This Row],[h17]],Table1[[#This Row],[h26]])</f>
        <v>15</v>
      </c>
      <c r="I646">
        <f>MAX(Table1[[#This Row],[w]],Table1[[#This Row],[w9]],Table1[[#This Row],[w18]],Table1[[#This Row],[w27]])</f>
        <v>39.75</v>
      </c>
      <c r="J646" t="b">
        <f>AND(Table1[[#This Row],[address]]=Table1[[#This Row],[address7]],Table1[[#This Row],[address]]=Table1[[#This Row],[address16]],Table1[[#This Row],[address]]=Table1[[#This Row],[address25]])</f>
        <v>1</v>
      </c>
      <c r="M646" t="s">
        <v>65</v>
      </c>
      <c r="O646" t="s">
        <v>140</v>
      </c>
      <c r="P646">
        <v>15</v>
      </c>
      <c r="Q646">
        <v>39.75</v>
      </c>
      <c r="W646" t="s">
        <v>66</v>
      </c>
      <c r="Y646" t="s">
        <v>140</v>
      </c>
      <c r="Z646">
        <v>15</v>
      </c>
      <c r="AA646">
        <v>39.75</v>
      </c>
      <c r="AG646" t="s">
        <v>67</v>
      </c>
      <c r="AI646" t="s">
        <v>140</v>
      </c>
      <c r="AJ646">
        <v>15</v>
      </c>
      <c r="AK646">
        <v>39.75</v>
      </c>
    </row>
    <row r="647" spans="1:37" ht="15" customHeight="1">
      <c r="A647" t="str">
        <f>LEFT(Table1[[#This Row],[address]],3)&amp;(RIGHT(Table1[[#This Row],[address]],LEN(Table1[[#This Row],[address]])-3)+1)</f>
        <v>$A$15</v>
      </c>
      <c r="B647" t="str">
        <f>IF(Table1[[#This Row],[E]]&lt;&gt;"",1,"x")</f>
        <v>x</v>
      </c>
      <c r="C647" t="s">
        <v>64</v>
      </c>
      <c r="E647" t="s">
        <v>142</v>
      </c>
      <c r="F647">
        <v>15</v>
      </c>
      <c r="G647">
        <v>39.75</v>
      </c>
      <c r="H647">
        <f>MAX(Table1[[#This Row],[h]],Table1[[#This Row],[h8]],Table1[[#This Row],[h17]],Table1[[#This Row],[h26]])</f>
        <v>15</v>
      </c>
      <c r="I647">
        <f>MAX(Table1[[#This Row],[w]],Table1[[#This Row],[w9]],Table1[[#This Row],[w18]],Table1[[#This Row],[w27]])</f>
        <v>39.75</v>
      </c>
      <c r="J647" t="b">
        <f>AND(Table1[[#This Row],[address]]=Table1[[#This Row],[address7]],Table1[[#This Row],[address]]=Table1[[#This Row],[address16]],Table1[[#This Row],[address]]=Table1[[#This Row],[address25]])</f>
        <v>1</v>
      </c>
      <c r="M647" t="s">
        <v>65</v>
      </c>
      <c r="O647" t="s">
        <v>142</v>
      </c>
      <c r="P647">
        <v>15</v>
      </c>
      <c r="Q647">
        <v>39.75</v>
      </c>
      <c r="W647" t="s">
        <v>66</v>
      </c>
      <c r="Y647" t="s">
        <v>142</v>
      </c>
      <c r="Z647">
        <v>15</v>
      </c>
      <c r="AA647">
        <v>39.75</v>
      </c>
      <c r="AG647" t="s">
        <v>67</v>
      </c>
      <c r="AI647" t="s">
        <v>142</v>
      </c>
      <c r="AJ647">
        <v>15</v>
      </c>
      <c r="AK647">
        <v>39.75</v>
      </c>
    </row>
    <row r="648" spans="1:37" ht="15" customHeight="1">
      <c r="A648" t="str">
        <f>LEFT(Table1[[#This Row],[address]],3)&amp;(RIGHT(Table1[[#This Row],[address]],LEN(Table1[[#This Row],[address]])-3)+1)</f>
        <v>$A$16</v>
      </c>
      <c r="B648" t="str">
        <f>IF(Table1[[#This Row],[E]]&lt;&gt;"",1,"x")</f>
        <v>x</v>
      </c>
      <c r="C648" t="s">
        <v>64</v>
      </c>
      <c r="E648" t="s">
        <v>147</v>
      </c>
      <c r="F648">
        <v>15</v>
      </c>
      <c r="G648">
        <v>39.75</v>
      </c>
      <c r="H648">
        <f>MAX(Table1[[#This Row],[h]],Table1[[#This Row],[h8]],Table1[[#This Row],[h17]],Table1[[#This Row],[h26]])</f>
        <v>15</v>
      </c>
      <c r="I648">
        <f>MAX(Table1[[#This Row],[w]],Table1[[#This Row],[w9]],Table1[[#This Row],[w18]],Table1[[#This Row],[w27]])</f>
        <v>39.75</v>
      </c>
      <c r="J648" t="b">
        <f>AND(Table1[[#This Row],[address]]=Table1[[#This Row],[address7]],Table1[[#This Row],[address]]=Table1[[#This Row],[address16]],Table1[[#This Row],[address]]=Table1[[#This Row],[address25]])</f>
        <v>1</v>
      </c>
      <c r="M648" t="s">
        <v>65</v>
      </c>
      <c r="O648" t="s">
        <v>147</v>
      </c>
      <c r="P648">
        <v>15</v>
      </c>
      <c r="Q648">
        <v>39.75</v>
      </c>
      <c r="W648" t="s">
        <v>66</v>
      </c>
      <c r="Y648" t="s">
        <v>147</v>
      </c>
      <c r="Z648">
        <v>15</v>
      </c>
      <c r="AA648">
        <v>39.75</v>
      </c>
      <c r="AG648" t="s">
        <v>67</v>
      </c>
      <c r="AI648" t="s">
        <v>147</v>
      </c>
      <c r="AJ648">
        <v>15</v>
      </c>
      <c r="AK648">
        <v>39.75</v>
      </c>
    </row>
    <row r="649" spans="1:37" ht="15" customHeight="1">
      <c r="A649" t="str">
        <f>LEFT(Table1[[#This Row],[address]],3)&amp;(RIGHT(Table1[[#This Row],[address]],LEN(Table1[[#This Row],[address]])-3)+1)</f>
        <v>$A$17</v>
      </c>
      <c r="B649" t="str">
        <f>IF(Table1[[#This Row],[E]]&lt;&gt;"",1,"x")</f>
        <v>x</v>
      </c>
      <c r="C649" t="s">
        <v>64</v>
      </c>
      <c r="E649" t="s">
        <v>151</v>
      </c>
      <c r="F649">
        <v>15</v>
      </c>
      <c r="G649">
        <v>39.75</v>
      </c>
      <c r="H649">
        <f>MAX(Table1[[#This Row],[h]],Table1[[#This Row],[h8]],Table1[[#This Row],[h17]],Table1[[#This Row],[h26]])</f>
        <v>15</v>
      </c>
      <c r="I649">
        <f>MAX(Table1[[#This Row],[w]],Table1[[#This Row],[w9]],Table1[[#This Row],[w18]],Table1[[#This Row],[w27]])</f>
        <v>39.75</v>
      </c>
      <c r="J649" t="b">
        <f>AND(Table1[[#This Row],[address]]=Table1[[#This Row],[address7]],Table1[[#This Row],[address]]=Table1[[#This Row],[address16]],Table1[[#This Row],[address]]=Table1[[#This Row],[address25]])</f>
        <v>1</v>
      </c>
      <c r="M649" t="s">
        <v>65</v>
      </c>
      <c r="O649" t="s">
        <v>151</v>
      </c>
      <c r="P649">
        <v>15</v>
      </c>
      <c r="Q649">
        <v>39.75</v>
      </c>
      <c r="W649" t="s">
        <v>66</v>
      </c>
      <c r="Y649" t="s">
        <v>151</v>
      </c>
      <c r="Z649">
        <v>15</v>
      </c>
      <c r="AA649">
        <v>39.75</v>
      </c>
      <c r="AG649" t="s">
        <v>67</v>
      </c>
      <c r="AI649" t="s">
        <v>151</v>
      </c>
      <c r="AJ649">
        <v>15</v>
      </c>
      <c r="AK649">
        <v>39.75</v>
      </c>
    </row>
    <row r="650" spans="1:37" ht="15" customHeight="1">
      <c r="A650" t="str">
        <f>LEFT(Table1[[#This Row],[address]],3)&amp;(RIGHT(Table1[[#This Row],[address]],LEN(Table1[[#This Row],[address]])-3)+1)</f>
        <v>$A$18</v>
      </c>
      <c r="B650" t="str">
        <f>IF(Table1[[#This Row],[E]]&lt;&gt;"",1,"x")</f>
        <v>x</v>
      </c>
      <c r="C650" t="s">
        <v>64</v>
      </c>
      <c r="E650" t="s">
        <v>153</v>
      </c>
      <c r="F650">
        <v>15</v>
      </c>
      <c r="G650">
        <v>39.75</v>
      </c>
      <c r="H650">
        <f>MAX(Table1[[#This Row],[h]],Table1[[#This Row],[h8]],Table1[[#This Row],[h17]],Table1[[#This Row],[h26]])</f>
        <v>15</v>
      </c>
      <c r="I650">
        <f>MAX(Table1[[#This Row],[w]],Table1[[#This Row],[w9]],Table1[[#This Row],[w18]],Table1[[#This Row],[w27]])</f>
        <v>39.75</v>
      </c>
      <c r="J650" t="b">
        <f>AND(Table1[[#This Row],[address]]=Table1[[#This Row],[address7]],Table1[[#This Row],[address]]=Table1[[#This Row],[address16]],Table1[[#This Row],[address]]=Table1[[#This Row],[address25]])</f>
        <v>1</v>
      </c>
      <c r="M650" t="s">
        <v>65</v>
      </c>
      <c r="O650" t="s">
        <v>153</v>
      </c>
      <c r="P650">
        <v>15</v>
      </c>
      <c r="Q650">
        <v>39.75</v>
      </c>
      <c r="W650" t="s">
        <v>66</v>
      </c>
      <c r="Y650" t="s">
        <v>153</v>
      </c>
      <c r="Z650">
        <v>15</v>
      </c>
      <c r="AA650">
        <v>39.75</v>
      </c>
      <c r="AG650" t="s">
        <v>67</v>
      </c>
      <c r="AI650" t="s">
        <v>153</v>
      </c>
      <c r="AJ650">
        <v>15</v>
      </c>
      <c r="AK650">
        <v>39.75</v>
      </c>
    </row>
    <row r="651" spans="1:37" ht="15" customHeight="1">
      <c r="A651" t="str">
        <f>LEFT(Table1[[#This Row],[address]],3)&amp;(RIGHT(Table1[[#This Row],[address]],LEN(Table1[[#This Row],[address]])-3)+1)</f>
        <v>$A$19</v>
      </c>
      <c r="B651" t="str">
        <f>IF(Table1[[#This Row],[E]]&lt;&gt;"",1,"x")</f>
        <v>x</v>
      </c>
      <c r="C651" t="s">
        <v>64</v>
      </c>
      <c r="E651" t="s">
        <v>156</v>
      </c>
      <c r="F651">
        <v>15</v>
      </c>
      <c r="G651">
        <v>39.75</v>
      </c>
      <c r="H651">
        <f>MAX(Table1[[#This Row],[h]],Table1[[#This Row],[h8]],Table1[[#This Row],[h17]],Table1[[#This Row],[h26]])</f>
        <v>15</v>
      </c>
      <c r="I651">
        <f>MAX(Table1[[#This Row],[w]],Table1[[#This Row],[w9]],Table1[[#This Row],[w18]],Table1[[#This Row],[w27]])</f>
        <v>39.75</v>
      </c>
      <c r="J651" t="b">
        <f>AND(Table1[[#This Row],[address]]=Table1[[#This Row],[address7]],Table1[[#This Row],[address]]=Table1[[#This Row],[address16]],Table1[[#This Row],[address]]=Table1[[#This Row],[address25]])</f>
        <v>1</v>
      </c>
      <c r="M651" t="s">
        <v>65</v>
      </c>
      <c r="O651" t="s">
        <v>156</v>
      </c>
      <c r="P651">
        <v>15</v>
      </c>
      <c r="Q651">
        <v>39.75</v>
      </c>
      <c r="W651" t="s">
        <v>66</v>
      </c>
      <c r="Y651" t="s">
        <v>156</v>
      </c>
      <c r="Z651">
        <v>15</v>
      </c>
      <c r="AA651">
        <v>39.75</v>
      </c>
      <c r="AG651" t="s">
        <v>67</v>
      </c>
      <c r="AI651" t="s">
        <v>156</v>
      </c>
      <c r="AJ651">
        <v>15</v>
      </c>
      <c r="AK651">
        <v>39.75</v>
      </c>
    </row>
    <row r="652" spans="1:37" ht="15" customHeight="1">
      <c r="A652" t="str">
        <f>LEFT(Table1[[#This Row],[address]],3)&amp;(RIGHT(Table1[[#This Row],[address]],LEN(Table1[[#This Row],[address]])-3)+1)</f>
        <v>$A$20</v>
      </c>
      <c r="B652" t="str">
        <f>IF(Table1[[#This Row],[E]]&lt;&gt;"",1,"x")</f>
        <v>x</v>
      </c>
      <c r="C652" t="s">
        <v>64</v>
      </c>
      <c r="E652" t="s">
        <v>157</v>
      </c>
      <c r="F652">
        <v>15</v>
      </c>
      <c r="G652">
        <v>39.75</v>
      </c>
      <c r="H652">
        <f>MAX(Table1[[#This Row],[h]],Table1[[#This Row],[h8]],Table1[[#This Row],[h17]],Table1[[#This Row],[h26]])</f>
        <v>15</v>
      </c>
      <c r="I652">
        <f>MAX(Table1[[#This Row],[w]],Table1[[#This Row],[w9]],Table1[[#This Row],[w18]],Table1[[#This Row],[w27]])</f>
        <v>39.75</v>
      </c>
      <c r="J652" t="b">
        <f>AND(Table1[[#This Row],[address]]=Table1[[#This Row],[address7]],Table1[[#This Row],[address]]=Table1[[#This Row],[address16]],Table1[[#This Row],[address]]=Table1[[#This Row],[address25]])</f>
        <v>1</v>
      </c>
      <c r="M652" t="s">
        <v>65</v>
      </c>
      <c r="O652" t="s">
        <v>157</v>
      </c>
      <c r="P652">
        <v>15</v>
      </c>
      <c r="Q652">
        <v>39.75</v>
      </c>
      <c r="W652" t="s">
        <v>66</v>
      </c>
      <c r="Y652" t="s">
        <v>157</v>
      </c>
      <c r="Z652">
        <v>15</v>
      </c>
      <c r="AA652">
        <v>39.75</v>
      </c>
      <c r="AG652" t="s">
        <v>67</v>
      </c>
      <c r="AI652" t="s">
        <v>157</v>
      </c>
      <c r="AJ652">
        <v>15</v>
      </c>
      <c r="AK652">
        <v>39.75</v>
      </c>
    </row>
    <row r="653" spans="1:37" ht="15" customHeight="1">
      <c r="A653" t="str">
        <f>LEFT(Table1[[#This Row],[address]],3)&amp;(RIGHT(Table1[[#This Row],[address]],LEN(Table1[[#This Row],[address]])-3)+1)</f>
        <v>$A$21</v>
      </c>
      <c r="B653" t="str">
        <f>IF(Table1[[#This Row],[E]]&lt;&gt;"",1,"x")</f>
        <v>x</v>
      </c>
      <c r="C653" t="s">
        <v>64</v>
      </c>
      <c r="E653" t="s">
        <v>158</v>
      </c>
      <c r="F653">
        <v>15</v>
      </c>
      <c r="G653">
        <v>39.75</v>
      </c>
      <c r="H653">
        <f>MAX(Table1[[#This Row],[h]],Table1[[#This Row],[h8]],Table1[[#This Row],[h17]],Table1[[#This Row],[h26]])</f>
        <v>15</v>
      </c>
      <c r="I653">
        <f>MAX(Table1[[#This Row],[w]],Table1[[#This Row],[w9]],Table1[[#This Row],[w18]],Table1[[#This Row],[w27]])</f>
        <v>39.75</v>
      </c>
      <c r="J653" t="b">
        <f>AND(Table1[[#This Row],[address]]=Table1[[#This Row],[address7]],Table1[[#This Row],[address]]=Table1[[#This Row],[address16]],Table1[[#This Row],[address]]=Table1[[#This Row],[address25]])</f>
        <v>1</v>
      </c>
      <c r="M653" t="s">
        <v>65</v>
      </c>
      <c r="O653" t="s">
        <v>158</v>
      </c>
      <c r="P653">
        <v>15</v>
      </c>
      <c r="Q653">
        <v>39.75</v>
      </c>
      <c r="W653" t="s">
        <v>66</v>
      </c>
      <c r="Y653" t="s">
        <v>158</v>
      </c>
      <c r="Z653">
        <v>15</v>
      </c>
      <c r="AA653">
        <v>39.75</v>
      </c>
      <c r="AG653" t="s">
        <v>67</v>
      </c>
      <c r="AI653" t="s">
        <v>158</v>
      </c>
      <c r="AJ653">
        <v>15</v>
      </c>
      <c r="AK653">
        <v>39.75</v>
      </c>
    </row>
    <row r="654" spans="1:37" ht="15" customHeight="1">
      <c r="A654" t="str">
        <f>LEFT(Table1[[#This Row],[address]],3)&amp;(RIGHT(Table1[[#This Row],[address]],LEN(Table1[[#This Row],[address]])-3)+1)</f>
        <v>$A$22</v>
      </c>
      <c r="B654" t="str">
        <f>IF(Table1[[#This Row],[E]]&lt;&gt;"",1,"x")</f>
        <v>x</v>
      </c>
      <c r="C654" t="s">
        <v>64</v>
      </c>
      <c r="E654" t="s">
        <v>159</v>
      </c>
      <c r="F654">
        <v>15</v>
      </c>
      <c r="G654">
        <v>39.75</v>
      </c>
      <c r="H654">
        <f>MAX(Table1[[#This Row],[h]],Table1[[#This Row],[h8]],Table1[[#This Row],[h17]],Table1[[#This Row],[h26]])</f>
        <v>15</v>
      </c>
      <c r="I654">
        <f>MAX(Table1[[#This Row],[w]],Table1[[#This Row],[w9]],Table1[[#This Row],[w18]],Table1[[#This Row],[w27]])</f>
        <v>39.75</v>
      </c>
      <c r="J654" t="b">
        <f>AND(Table1[[#This Row],[address]]=Table1[[#This Row],[address7]],Table1[[#This Row],[address]]=Table1[[#This Row],[address16]],Table1[[#This Row],[address]]=Table1[[#This Row],[address25]])</f>
        <v>1</v>
      </c>
      <c r="M654" t="s">
        <v>65</v>
      </c>
      <c r="O654" t="s">
        <v>159</v>
      </c>
      <c r="P654">
        <v>15</v>
      </c>
      <c r="Q654">
        <v>39.75</v>
      </c>
      <c r="W654" t="s">
        <v>66</v>
      </c>
      <c r="Y654" t="s">
        <v>159</v>
      </c>
      <c r="Z654">
        <v>15</v>
      </c>
      <c r="AA654">
        <v>39.75</v>
      </c>
      <c r="AG654" t="s">
        <v>67</v>
      </c>
      <c r="AI654" t="s">
        <v>159</v>
      </c>
      <c r="AJ654">
        <v>15</v>
      </c>
      <c r="AK654">
        <v>39.75</v>
      </c>
    </row>
    <row r="655" spans="1:37" ht="15" customHeight="1">
      <c r="A655" t="str">
        <f>LEFT(Table1[[#This Row],[address]],3)&amp;(RIGHT(Table1[[#This Row],[address]],LEN(Table1[[#This Row],[address]])-3)+1)</f>
        <v>$A$23</v>
      </c>
      <c r="B655" t="str">
        <f>IF(Table1[[#This Row],[E]]&lt;&gt;"",1,"x")</f>
        <v>x</v>
      </c>
      <c r="C655" t="s">
        <v>64</v>
      </c>
      <c r="E655" t="s">
        <v>160</v>
      </c>
      <c r="F655">
        <v>15</v>
      </c>
      <c r="G655">
        <v>39.75</v>
      </c>
      <c r="H655">
        <f>MAX(Table1[[#This Row],[h]],Table1[[#This Row],[h8]],Table1[[#This Row],[h17]],Table1[[#This Row],[h26]])</f>
        <v>15</v>
      </c>
      <c r="I655">
        <f>MAX(Table1[[#This Row],[w]],Table1[[#This Row],[w9]],Table1[[#This Row],[w18]],Table1[[#This Row],[w27]])</f>
        <v>39.75</v>
      </c>
      <c r="J655" t="b">
        <f>AND(Table1[[#This Row],[address]]=Table1[[#This Row],[address7]],Table1[[#This Row],[address]]=Table1[[#This Row],[address16]],Table1[[#This Row],[address]]=Table1[[#This Row],[address25]])</f>
        <v>1</v>
      </c>
      <c r="M655" t="s">
        <v>65</v>
      </c>
      <c r="O655" t="s">
        <v>160</v>
      </c>
      <c r="P655">
        <v>15</v>
      </c>
      <c r="Q655">
        <v>39.75</v>
      </c>
      <c r="W655" t="s">
        <v>66</v>
      </c>
      <c r="Y655" t="s">
        <v>160</v>
      </c>
      <c r="Z655">
        <v>15</v>
      </c>
      <c r="AA655">
        <v>39.75</v>
      </c>
      <c r="AG655" t="s">
        <v>67</v>
      </c>
      <c r="AI655" t="s">
        <v>160</v>
      </c>
      <c r="AJ655">
        <v>15</v>
      </c>
      <c r="AK655">
        <v>39.75</v>
      </c>
    </row>
    <row r="656" spans="1:37" ht="15" customHeight="1">
      <c r="A656" t="str">
        <f>LEFT(Table1[[#This Row],[address]],3)&amp;(RIGHT(Table1[[#This Row],[address]],LEN(Table1[[#This Row],[address]])-3)+1)</f>
        <v>$A$24</v>
      </c>
      <c r="B656" t="str">
        <f>IF(Table1[[#This Row],[E]]&lt;&gt;"",1,"x")</f>
        <v>x</v>
      </c>
      <c r="C656" t="s">
        <v>64</v>
      </c>
      <c r="E656" t="s">
        <v>162</v>
      </c>
      <c r="F656">
        <v>15</v>
      </c>
      <c r="G656">
        <v>39.75</v>
      </c>
      <c r="H656">
        <f>MAX(Table1[[#This Row],[h]],Table1[[#This Row],[h8]],Table1[[#This Row],[h17]],Table1[[#This Row],[h26]])</f>
        <v>15</v>
      </c>
      <c r="I656">
        <f>MAX(Table1[[#This Row],[w]],Table1[[#This Row],[w9]],Table1[[#This Row],[w18]],Table1[[#This Row],[w27]])</f>
        <v>39.75</v>
      </c>
      <c r="J656" t="b">
        <f>AND(Table1[[#This Row],[address]]=Table1[[#This Row],[address7]],Table1[[#This Row],[address]]=Table1[[#This Row],[address16]],Table1[[#This Row],[address]]=Table1[[#This Row],[address25]])</f>
        <v>1</v>
      </c>
      <c r="M656" t="s">
        <v>65</v>
      </c>
      <c r="O656" t="s">
        <v>162</v>
      </c>
      <c r="P656">
        <v>15</v>
      </c>
      <c r="Q656">
        <v>39.75</v>
      </c>
      <c r="W656" t="s">
        <v>66</v>
      </c>
      <c r="Y656" t="s">
        <v>162</v>
      </c>
      <c r="Z656">
        <v>15</v>
      </c>
      <c r="AA656">
        <v>39.75</v>
      </c>
      <c r="AG656" t="s">
        <v>67</v>
      </c>
      <c r="AI656" t="s">
        <v>162</v>
      </c>
      <c r="AJ656">
        <v>15</v>
      </c>
      <c r="AK656">
        <v>39.75</v>
      </c>
    </row>
    <row r="657" spans="1:37" ht="15" customHeight="1">
      <c r="A657" t="str">
        <f>LEFT(Table1[[#This Row],[address]],3)&amp;(RIGHT(Table1[[#This Row],[address]],LEN(Table1[[#This Row],[address]])-3)+1)</f>
        <v>$A$25</v>
      </c>
      <c r="B657" t="str">
        <f>IF(Table1[[#This Row],[E]]&lt;&gt;"",1,"x")</f>
        <v>x</v>
      </c>
      <c r="C657" t="s">
        <v>64</v>
      </c>
      <c r="E657" t="s">
        <v>166</v>
      </c>
      <c r="F657">
        <v>15</v>
      </c>
      <c r="G657">
        <v>39.75</v>
      </c>
      <c r="H657">
        <f>MAX(Table1[[#This Row],[h]],Table1[[#This Row],[h8]],Table1[[#This Row],[h17]],Table1[[#This Row],[h26]])</f>
        <v>15</v>
      </c>
      <c r="I657">
        <f>MAX(Table1[[#This Row],[w]],Table1[[#This Row],[w9]],Table1[[#This Row],[w18]],Table1[[#This Row],[w27]])</f>
        <v>39.75</v>
      </c>
      <c r="J657" t="b">
        <f>AND(Table1[[#This Row],[address]]=Table1[[#This Row],[address7]],Table1[[#This Row],[address]]=Table1[[#This Row],[address16]],Table1[[#This Row],[address]]=Table1[[#This Row],[address25]])</f>
        <v>1</v>
      </c>
      <c r="M657" t="s">
        <v>65</v>
      </c>
      <c r="O657" t="s">
        <v>166</v>
      </c>
      <c r="P657">
        <v>15</v>
      </c>
      <c r="Q657">
        <v>39.75</v>
      </c>
      <c r="W657" t="s">
        <v>66</v>
      </c>
      <c r="Y657" t="s">
        <v>166</v>
      </c>
      <c r="Z657">
        <v>15</v>
      </c>
      <c r="AA657">
        <v>39.75</v>
      </c>
      <c r="AG657" t="s">
        <v>67</v>
      </c>
      <c r="AI657" t="s">
        <v>166</v>
      </c>
      <c r="AJ657">
        <v>15</v>
      </c>
      <c r="AK657">
        <v>39.75</v>
      </c>
    </row>
    <row r="658" spans="1:37" ht="15" customHeight="1">
      <c r="A658" t="str">
        <f>LEFT(Table1[[#This Row],[address]],3)&amp;(RIGHT(Table1[[#This Row],[address]],LEN(Table1[[#This Row],[address]])-3)+1)</f>
        <v>$A$26</v>
      </c>
      <c r="B658" t="str">
        <f>IF(Table1[[#This Row],[E]]&lt;&gt;"",1,"x")</f>
        <v>x</v>
      </c>
      <c r="C658" t="s">
        <v>64</v>
      </c>
      <c r="E658" t="s">
        <v>168</v>
      </c>
      <c r="F658">
        <v>15</v>
      </c>
      <c r="G658">
        <v>39.75</v>
      </c>
      <c r="H658">
        <f>MAX(Table1[[#This Row],[h]],Table1[[#This Row],[h8]],Table1[[#This Row],[h17]],Table1[[#This Row],[h26]])</f>
        <v>15</v>
      </c>
      <c r="I658">
        <f>MAX(Table1[[#This Row],[w]],Table1[[#This Row],[w9]],Table1[[#This Row],[w18]],Table1[[#This Row],[w27]])</f>
        <v>39.75</v>
      </c>
      <c r="J658" t="b">
        <f>AND(Table1[[#This Row],[address]]=Table1[[#This Row],[address7]],Table1[[#This Row],[address]]=Table1[[#This Row],[address16]],Table1[[#This Row],[address]]=Table1[[#This Row],[address25]])</f>
        <v>1</v>
      </c>
      <c r="M658" t="s">
        <v>65</v>
      </c>
      <c r="O658" t="s">
        <v>168</v>
      </c>
      <c r="P658">
        <v>15</v>
      </c>
      <c r="Q658">
        <v>39.75</v>
      </c>
      <c r="W658" t="s">
        <v>66</v>
      </c>
      <c r="X658" s="4"/>
      <c r="Y658" t="s">
        <v>168</v>
      </c>
      <c r="Z658">
        <v>15</v>
      </c>
      <c r="AA658">
        <v>39.75</v>
      </c>
      <c r="AG658" t="s">
        <v>67</v>
      </c>
      <c r="AH658" s="4"/>
      <c r="AI658" t="s">
        <v>168</v>
      </c>
      <c r="AJ658">
        <v>15</v>
      </c>
      <c r="AK658">
        <v>39.75</v>
      </c>
    </row>
    <row r="659" spans="1:37" ht="15" customHeight="1">
      <c r="A659" t="str">
        <f>LEFT(Table1[[#This Row],[address]],3)&amp;(RIGHT(Table1[[#This Row],[address]],LEN(Table1[[#This Row],[address]])-3)+1)</f>
        <v>$A$27</v>
      </c>
      <c r="B659" t="str">
        <f>IF(Table1[[#This Row],[E]]&lt;&gt;"",1,"x")</f>
        <v>x</v>
      </c>
      <c r="C659" t="s">
        <v>64</v>
      </c>
      <c r="E659" t="s">
        <v>173</v>
      </c>
      <c r="F659">
        <v>15</v>
      </c>
      <c r="G659">
        <v>39.75</v>
      </c>
      <c r="H659">
        <f>MAX(Table1[[#This Row],[h]],Table1[[#This Row],[h8]],Table1[[#This Row],[h17]],Table1[[#This Row],[h26]])</f>
        <v>15</v>
      </c>
      <c r="I659">
        <f>MAX(Table1[[#This Row],[w]],Table1[[#This Row],[w9]],Table1[[#This Row],[w18]],Table1[[#This Row],[w27]])</f>
        <v>39.75</v>
      </c>
      <c r="J659" t="b">
        <f>AND(Table1[[#This Row],[address]]=Table1[[#This Row],[address7]],Table1[[#This Row],[address]]=Table1[[#This Row],[address16]],Table1[[#This Row],[address]]=Table1[[#This Row],[address25]])</f>
        <v>1</v>
      </c>
      <c r="M659" t="s">
        <v>65</v>
      </c>
      <c r="O659" t="s">
        <v>173</v>
      </c>
      <c r="P659">
        <v>15</v>
      </c>
      <c r="Q659">
        <v>39.75</v>
      </c>
      <c r="W659" t="s">
        <v>66</v>
      </c>
      <c r="X659" s="4"/>
      <c r="Y659" t="s">
        <v>173</v>
      </c>
      <c r="Z659">
        <v>15</v>
      </c>
      <c r="AA659">
        <v>39.75</v>
      </c>
      <c r="AG659" t="s">
        <v>67</v>
      </c>
      <c r="AH659" s="4"/>
      <c r="AI659" t="s">
        <v>173</v>
      </c>
      <c r="AJ659">
        <v>15</v>
      </c>
      <c r="AK659">
        <v>39.75</v>
      </c>
    </row>
    <row r="660" spans="1:37" ht="15" customHeight="1">
      <c r="A660" t="str">
        <f>LEFT(Table1[[#This Row],[address]],3)&amp;(RIGHT(Table1[[#This Row],[address]],LEN(Table1[[#This Row],[address]])-3)+1)</f>
        <v>$A$28</v>
      </c>
      <c r="B660" t="str">
        <f>IF(Table1[[#This Row],[E]]&lt;&gt;"",1,"x")</f>
        <v>x</v>
      </c>
      <c r="C660" t="s">
        <v>64</v>
      </c>
      <c r="E660" t="s">
        <v>178</v>
      </c>
      <c r="F660">
        <v>15</v>
      </c>
      <c r="G660">
        <v>39.75</v>
      </c>
      <c r="H660">
        <f>MAX(Table1[[#This Row],[h]],Table1[[#This Row],[h8]],Table1[[#This Row],[h17]],Table1[[#This Row],[h26]])</f>
        <v>15</v>
      </c>
      <c r="I660">
        <f>MAX(Table1[[#This Row],[w]],Table1[[#This Row],[w9]],Table1[[#This Row],[w18]],Table1[[#This Row],[w27]])</f>
        <v>39.75</v>
      </c>
      <c r="J660" t="b">
        <f>AND(Table1[[#This Row],[address]]=Table1[[#This Row],[address7]],Table1[[#This Row],[address]]=Table1[[#This Row],[address16]],Table1[[#This Row],[address]]=Table1[[#This Row],[address25]])</f>
        <v>1</v>
      </c>
      <c r="M660" t="s">
        <v>65</v>
      </c>
      <c r="O660" t="s">
        <v>178</v>
      </c>
      <c r="P660">
        <v>15</v>
      </c>
      <c r="Q660">
        <v>39.75</v>
      </c>
      <c r="W660" t="s">
        <v>66</v>
      </c>
      <c r="X660" s="4"/>
      <c r="Y660" t="s">
        <v>178</v>
      </c>
      <c r="Z660">
        <v>15</v>
      </c>
      <c r="AA660">
        <v>39.75</v>
      </c>
      <c r="AG660" t="s">
        <v>67</v>
      </c>
      <c r="AH660" s="4"/>
      <c r="AI660" t="s">
        <v>178</v>
      </c>
      <c r="AJ660">
        <v>15</v>
      </c>
      <c r="AK660">
        <v>39.75</v>
      </c>
    </row>
    <row r="661" spans="1:37" ht="15" customHeight="1">
      <c r="A661" t="str">
        <f>LEFT(Table1[[#This Row],[address]],3)&amp;(RIGHT(Table1[[#This Row],[address]],LEN(Table1[[#This Row],[address]])-3)+1)</f>
        <v>$A$29</v>
      </c>
      <c r="B661" t="str">
        <f>IF(Table1[[#This Row],[E]]&lt;&gt;"",1,"x")</f>
        <v>x</v>
      </c>
      <c r="C661" t="s">
        <v>64</v>
      </c>
      <c r="D661" s="4"/>
      <c r="E661" t="s">
        <v>183</v>
      </c>
      <c r="F661">
        <v>15</v>
      </c>
      <c r="G661">
        <v>39.75</v>
      </c>
      <c r="H661">
        <f>MAX(Table1[[#This Row],[h]],Table1[[#This Row],[h8]],Table1[[#This Row],[h17]],Table1[[#This Row],[h26]])</f>
        <v>15</v>
      </c>
      <c r="I661">
        <f>MAX(Table1[[#This Row],[w]],Table1[[#This Row],[w9]],Table1[[#This Row],[w18]],Table1[[#This Row],[w27]])</f>
        <v>39.75</v>
      </c>
      <c r="J661" t="b">
        <f>AND(Table1[[#This Row],[address]]=Table1[[#This Row],[address7]],Table1[[#This Row],[address]]=Table1[[#This Row],[address16]],Table1[[#This Row],[address]]=Table1[[#This Row],[address25]])</f>
        <v>1</v>
      </c>
      <c r="M661" t="s">
        <v>65</v>
      </c>
      <c r="N661" s="4"/>
      <c r="O661" t="s">
        <v>183</v>
      </c>
      <c r="P661">
        <v>15</v>
      </c>
      <c r="Q661">
        <v>39.75</v>
      </c>
      <c r="W661" t="s">
        <v>66</v>
      </c>
      <c r="X661" s="4"/>
      <c r="Y661" t="s">
        <v>183</v>
      </c>
      <c r="Z661">
        <v>15</v>
      </c>
      <c r="AA661">
        <v>39.75</v>
      </c>
      <c r="AG661" t="s">
        <v>67</v>
      </c>
      <c r="AH661" s="4"/>
      <c r="AI661" t="s">
        <v>183</v>
      </c>
      <c r="AJ661">
        <v>15</v>
      </c>
      <c r="AK661">
        <v>39.75</v>
      </c>
    </row>
    <row r="662" spans="1:37" ht="15" customHeight="1">
      <c r="A662" t="str">
        <f>LEFT(Table1[[#This Row],[address]],3)&amp;(RIGHT(Table1[[#This Row],[address]],LEN(Table1[[#This Row],[address]])-3)+1)</f>
        <v>$A$30</v>
      </c>
      <c r="B662" t="str">
        <f>IF(Table1[[#This Row],[E]]&lt;&gt;"",1,"x")</f>
        <v>x</v>
      </c>
      <c r="C662" t="s">
        <v>64</v>
      </c>
      <c r="D662" s="4"/>
      <c r="E662" t="s">
        <v>188</v>
      </c>
      <c r="F662">
        <v>15</v>
      </c>
      <c r="G662">
        <v>39.75</v>
      </c>
      <c r="H662">
        <f>MAX(Table1[[#This Row],[h]],Table1[[#This Row],[h8]],Table1[[#This Row],[h17]],Table1[[#This Row],[h26]])</f>
        <v>15</v>
      </c>
      <c r="I662">
        <f>MAX(Table1[[#This Row],[w]],Table1[[#This Row],[w9]],Table1[[#This Row],[w18]],Table1[[#This Row],[w27]])</f>
        <v>39.75</v>
      </c>
      <c r="J662" t="b">
        <f>AND(Table1[[#This Row],[address]]=Table1[[#This Row],[address7]],Table1[[#This Row],[address]]=Table1[[#This Row],[address16]],Table1[[#This Row],[address]]=Table1[[#This Row],[address25]])</f>
        <v>1</v>
      </c>
      <c r="M662" t="s">
        <v>65</v>
      </c>
      <c r="N662" s="4"/>
      <c r="O662" t="s">
        <v>188</v>
      </c>
      <c r="P662">
        <v>15</v>
      </c>
      <c r="Q662">
        <v>39.75</v>
      </c>
      <c r="W662" t="s">
        <v>66</v>
      </c>
      <c r="X662" s="4"/>
      <c r="Y662" t="s">
        <v>188</v>
      </c>
      <c r="Z662">
        <v>15</v>
      </c>
      <c r="AA662">
        <v>39.75</v>
      </c>
      <c r="AG662" t="s">
        <v>67</v>
      </c>
      <c r="AH662" s="4"/>
      <c r="AI662" t="s">
        <v>188</v>
      </c>
      <c r="AJ662">
        <v>15</v>
      </c>
      <c r="AK662">
        <v>39.75</v>
      </c>
    </row>
    <row r="663" spans="1:37" ht="15" customHeight="1">
      <c r="A663" t="str">
        <f>LEFT(Table1[[#This Row],[address]],3)&amp;(RIGHT(Table1[[#This Row],[address]],LEN(Table1[[#This Row],[address]])-3)+1)</f>
        <v>$A$31</v>
      </c>
      <c r="B663" t="str">
        <f>IF(Table1[[#This Row],[E]]&lt;&gt;"",1,"x")</f>
        <v>x</v>
      </c>
      <c r="C663" t="s">
        <v>64</v>
      </c>
      <c r="D663" s="4"/>
      <c r="E663" t="s">
        <v>193</v>
      </c>
      <c r="F663">
        <v>15</v>
      </c>
      <c r="G663">
        <v>39.75</v>
      </c>
      <c r="H663">
        <f>MAX(Table1[[#This Row],[h]],Table1[[#This Row],[h8]],Table1[[#This Row],[h17]],Table1[[#This Row],[h26]])</f>
        <v>15</v>
      </c>
      <c r="I663">
        <f>MAX(Table1[[#This Row],[w]],Table1[[#This Row],[w9]],Table1[[#This Row],[w18]],Table1[[#This Row],[w27]])</f>
        <v>39.75</v>
      </c>
      <c r="J663" t="b">
        <f>AND(Table1[[#This Row],[address]]=Table1[[#This Row],[address7]],Table1[[#This Row],[address]]=Table1[[#This Row],[address16]],Table1[[#This Row],[address]]=Table1[[#This Row],[address25]])</f>
        <v>1</v>
      </c>
      <c r="M663" t="s">
        <v>65</v>
      </c>
      <c r="N663" s="4"/>
      <c r="O663" t="s">
        <v>193</v>
      </c>
      <c r="P663">
        <v>15</v>
      </c>
      <c r="Q663">
        <v>39.75</v>
      </c>
      <c r="W663" t="s">
        <v>66</v>
      </c>
      <c r="X663" s="4"/>
      <c r="Y663" t="s">
        <v>193</v>
      </c>
      <c r="Z663">
        <v>15</v>
      </c>
      <c r="AA663">
        <v>39.75</v>
      </c>
      <c r="AG663" t="s">
        <v>67</v>
      </c>
      <c r="AH663" s="4"/>
      <c r="AI663" t="s">
        <v>193</v>
      </c>
      <c r="AJ663">
        <v>15</v>
      </c>
      <c r="AK663">
        <v>39.75</v>
      </c>
    </row>
    <row r="664" spans="1:37" ht="15" customHeight="1">
      <c r="A664" t="str">
        <f>LEFT(Table1[[#This Row],[address]],3)&amp;(RIGHT(Table1[[#This Row],[address]],LEN(Table1[[#This Row],[address]])-3)+1)</f>
        <v>$B$2</v>
      </c>
      <c r="B664" t="str">
        <f>IF(Table1[[#This Row],[E]]&lt;&gt;"",1,"x")</f>
        <v>x</v>
      </c>
      <c r="C664" t="s">
        <v>64</v>
      </c>
      <c r="D664" s="4"/>
      <c r="E664" t="s">
        <v>199</v>
      </c>
      <c r="F664">
        <v>21</v>
      </c>
      <c r="G664">
        <v>552</v>
      </c>
      <c r="H664">
        <f>MAX(Table1[[#This Row],[h]],Table1[[#This Row],[h8]],Table1[[#This Row],[h17]],Table1[[#This Row],[h26]])</f>
        <v>21</v>
      </c>
      <c r="I664">
        <f>MAX(Table1[[#This Row],[w]],Table1[[#This Row],[w9]],Table1[[#This Row],[w18]],Table1[[#This Row],[w27]])</f>
        <v>552.75</v>
      </c>
      <c r="J664" t="b">
        <f>AND(Table1[[#This Row],[address]]=Table1[[#This Row],[address7]],Table1[[#This Row],[address]]=Table1[[#This Row],[address16]],Table1[[#This Row],[address]]=Table1[[#This Row],[address25]])</f>
        <v>1</v>
      </c>
      <c r="M664" t="s">
        <v>65</v>
      </c>
      <c r="N664" s="4"/>
      <c r="O664" t="s">
        <v>199</v>
      </c>
      <c r="P664">
        <v>21</v>
      </c>
      <c r="Q664">
        <v>552.75</v>
      </c>
      <c r="W664" t="s">
        <v>66</v>
      </c>
      <c r="X664" s="4"/>
      <c r="Y664" t="s">
        <v>199</v>
      </c>
      <c r="Z664">
        <v>21</v>
      </c>
      <c r="AA664">
        <v>552</v>
      </c>
      <c r="AG664" t="s">
        <v>67</v>
      </c>
      <c r="AH664" s="4"/>
      <c r="AI664" t="s">
        <v>199</v>
      </c>
      <c r="AJ664">
        <v>21</v>
      </c>
      <c r="AK664">
        <v>552</v>
      </c>
    </row>
    <row r="665" spans="1:37" ht="15" customHeight="1">
      <c r="A665" t="str">
        <f>LEFT(Table1[[#This Row],[address]],3)&amp;(RIGHT(Table1[[#This Row],[address]],LEN(Table1[[#This Row],[address]])-3)+1)</f>
        <v>$B$3</v>
      </c>
      <c r="B665" t="str">
        <f>IF(Table1[[#This Row],[E]]&lt;&gt;"",1,"x")</f>
        <v>x</v>
      </c>
      <c r="C665" t="s">
        <v>64</v>
      </c>
      <c r="E665" t="s">
        <v>198</v>
      </c>
      <c r="F665">
        <v>15.75</v>
      </c>
      <c r="G665">
        <v>552</v>
      </c>
      <c r="H665">
        <f>MAX(Table1[[#This Row],[h]],Table1[[#This Row],[h8]],Table1[[#This Row],[h17]],Table1[[#This Row],[h26]])</f>
        <v>15.75</v>
      </c>
      <c r="I665">
        <f>MAX(Table1[[#This Row],[w]],Table1[[#This Row],[w9]],Table1[[#This Row],[w18]],Table1[[#This Row],[w27]])</f>
        <v>552.75</v>
      </c>
      <c r="J665" t="b">
        <f>AND(Table1[[#This Row],[address]]=Table1[[#This Row],[address7]],Table1[[#This Row],[address]]=Table1[[#This Row],[address16]],Table1[[#This Row],[address]]=Table1[[#This Row],[address25]])</f>
        <v>1</v>
      </c>
      <c r="M665" t="s">
        <v>65</v>
      </c>
      <c r="O665" t="s">
        <v>198</v>
      </c>
      <c r="P665">
        <v>15.75</v>
      </c>
      <c r="Q665">
        <v>552.75</v>
      </c>
      <c r="W665" t="s">
        <v>66</v>
      </c>
      <c r="Y665" t="s">
        <v>198</v>
      </c>
      <c r="Z665">
        <v>15.75</v>
      </c>
      <c r="AA665">
        <v>552</v>
      </c>
      <c r="AG665" t="s">
        <v>67</v>
      </c>
      <c r="AI665" t="s">
        <v>198</v>
      </c>
      <c r="AJ665">
        <v>15.75</v>
      </c>
      <c r="AK665">
        <v>552</v>
      </c>
    </row>
    <row r="666" spans="1:37" ht="15" customHeight="1">
      <c r="A666" t="str">
        <f>LEFT(Table1[[#This Row],[address]],3)&amp;(RIGHT(Table1[[#This Row],[address]],LEN(Table1[[#This Row],[address]])-3)+1)</f>
        <v>$B$4</v>
      </c>
      <c r="B666" t="str">
        <f>IF(Table1[[#This Row],[E]]&lt;&gt;"",1,"x")</f>
        <v>x</v>
      </c>
      <c r="C666" t="s">
        <v>64</v>
      </c>
      <c r="E666" t="s">
        <v>200</v>
      </c>
      <c r="F666">
        <v>48.75</v>
      </c>
      <c r="G666">
        <v>552</v>
      </c>
      <c r="H666">
        <f>MAX(Table1[[#This Row],[h]],Table1[[#This Row],[h8]],Table1[[#This Row],[h17]],Table1[[#This Row],[h26]])</f>
        <v>78.75</v>
      </c>
      <c r="I666">
        <f>MAX(Table1[[#This Row],[w]],Table1[[#This Row],[w9]],Table1[[#This Row],[w18]],Table1[[#This Row],[w27]])</f>
        <v>552.75</v>
      </c>
      <c r="J666" t="b">
        <f>AND(Table1[[#This Row],[address]]=Table1[[#This Row],[address7]],Table1[[#This Row],[address]]=Table1[[#This Row],[address16]],Table1[[#This Row],[address]]=Table1[[#This Row],[address25]])</f>
        <v>1</v>
      </c>
      <c r="M666" t="s">
        <v>65</v>
      </c>
      <c r="O666" t="s">
        <v>200</v>
      </c>
      <c r="P666">
        <v>78.75</v>
      </c>
      <c r="Q666">
        <v>552.75</v>
      </c>
      <c r="W666" t="s">
        <v>66</v>
      </c>
      <c r="Y666" t="s">
        <v>200</v>
      </c>
      <c r="Z666">
        <v>48.75</v>
      </c>
      <c r="AA666">
        <v>552</v>
      </c>
      <c r="AG666" t="s">
        <v>67</v>
      </c>
      <c r="AI666" t="s">
        <v>200</v>
      </c>
      <c r="AJ666">
        <v>48.75</v>
      </c>
      <c r="AK666">
        <v>552</v>
      </c>
    </row>
    <row r="667" spans="1:37" ht="15" customHeight="1">
      <c r="A667" t="str">
        <f>LEFT(Table1[[#This Row],[address]],3)&amp;(RIGHT(Table1[[#This Row],[address]],LEN(Table1[[#This Row],[address]])-3)+1)</f>
        <v>$B$5</v>
      </c>
      <c r="B667" t="str">
        <f>IF(Table1[[#This Row],[E]]&lt;&gt;"",1,"x")</f>
        <v>x</v>
      </c>
      <c r="C667" t="s">
        <v>64</v>
      </c>
      <c r="E667" t="s">
        <v>201</v>
      </c>
      <c r="F667">
        <v>29.25</v>
      </c>
      <c r="G667">
        <v>552</v>
      </c>
      <c r="H667">
        <f>MAX(Table1[[#This Row],[h]],Table1[[#This Row],[h8]],Table1[[#This Row],[h17]],Table1[[#This Row],[h26]])</f>
        <v>29.25</v>
      </c>
      <c r="I667">
        <f>MAX(Table1[[#This Row],[w]],Table1[[#This Row],[w9]],Table1[[#This Row],[w18]],Table1[[#This Row],[w27]])</f>
        <v>552.75</v>
      </c>
      <c r="J667" t="b">
        <f>AND(Table1[[#This Row],[address]]=Table1[[#This Row],[address7]],Table1[[#This Row],[address]]=Table1[[#This Row],[address16]],Table1[[#This Row],[address]]=Table1[[#This Row],[address25]])</f>
        <v>1</v>
      </c>
      <c r="M667" t="s">
        <v>65</v>
      </c>
      <c r="O667" t="s">
        <v>201</v>
      </c>
      <c r="P667">
        <v>29.25</v>
      </c>
      <c r="Q667">
        <v>552.75</v>
      </c>
      <c r="W667" t="s">
        <v>66</v>
      </c>
      <c r="Y667" t="s">
        <v>201</v>
      </c>
      <c r="Z667">
        <v>29.25</v>
      </c>
      <c r="AA667">
        <v>552</v>
      </c>
      <c r="AG667" t="s">
        <v>67</v>
      </c>
      <c r="AI667" t="s">
        <v>201</v>
      </c>
      <c r="AJ667">
        <v>29.25</v>
      </c>
      <c r="AK667">
        <v>552</v>
      </c>
    </row>
    <row r="668" spans="1:37" ht="15" customHeight="1">
      <c r="A668" t="str">
        <f>LEFT(Table1[[#This Row],[address]],3)&amp;(RIGHT(Table1[[#This Row],[address]],LEN(Table1[[#This Row],[address]])-3)+1)</f>
        <v>$B$6</v>
      </c>
      <c r="B668">
        <f>IF(Table1[[#This Row],[E]]&lt;&gt;"",1,"x")</f>
        <v>1</v>
      </c>
      <c r="C668" t="s">
        <v>64</v>
      </c>
      <c r="D668" s="4" t="s">
        <v>620</v>
      </c>
      <c r="E668" t="s">
        <v>202</v>
      </c>
      <c r="F668">
        <v>61.5</v>
      </c>
      <c r="G668">
        <v>552</v>
      </c>
      <c r="H668">
        <f>MAX(Table1[[#This Row],[h]],Table1[[#This Row],[h8]],Table1[[#This Row],[h17]],Table1[[#This Row],[h26]])</f>
        <v>61.5</v>
      </c>
      <c r="I668">
        <f>MAX(Table1[[#This Row],[w]],Table1[[#This Row],[w9]],Table1[[#This Row],[w18]],Table1[[#This Row],[w27]])</f>
        <v>552.75</v>
      </c>
      <c r="J668" t="b">
        <f>AND(Table1[[#This Row],[address]]=Table1[[#This Row],[address7]],Table1[[#This Row],[address]]=Table1[[#This Row],[address16]],Table1[[#This Row],[address]]=Table1[[#This Row],[address25]])</f>
        <v>1</v>
      </c>
      <c r="M668" t="s">
        <v>65</v>
      </c>
      <c r="N668" s="4" t="s">
        <v>621</v>
      </c>
      <c r="O668" t="s">
        <v>202</v>
      </c>
      <c r="P668">
        <v>61.5</v>
      </c>
      <c r="Q668">
        <v>552.75</v>
      </c>
      <c r="W668" t="s">
        <v>66</v>
      </c>
      <c r="X668" s="4" t="s">
        <v>622</v>
      </c>
      <c r="Y668" t="s">
        <v>202</v>
      </c>
      <c r="Z668">
        <v>61.5</v>
      </c>
      <c r="AA668">
        <v>552</v>
      </c>
      <c r="AG668" t="s">
        <v>67</v>
      </c>
      <c r="AH668" s="4" t="s">
        <v>623</v>
      </c>
      <c r="AI668" t="s">
        <v>202</v>
      </c>
      <c r="AJ668">
        <v>61.5</v>
      </c>
      <c r="AK668">
        <v>552</v>
      </c>
    </row>
    <row r="669" spans="1:37" ht="15" customHeight="1">
      <c r="A669" t="str">
        <f>LEFT(Table1[[#This Row],[address]],3)&amp;(RIGHT(Table1[[#This Row],[address]],LEN(Table1[[#This Row],[address]])-3)+1)</f>
        <v>$B$7</v>
      </c>
      <c r="B669">
        <f>IF(Table1[[#This Row],[E]]&lt;&gt;"",1,"x")</f>
        <v>1</v>
      </c>
      <c r="C669" t="s">
        <v>64</v>
      </c>
      <c r="D669" s="4" t="s">
        <v>624</v>
      </c>
      <c r="E669" t="s">
        <v>203</v>
      </c>
      <c r="F669">
        <v>67.5</v>
      </c>
      <c r="G669">
        <v>552</v>
      </c>
      <c r="H669">
        <f>MAX(Table1[[#This Row],[h]],Table1[[#This Row],[h8]],Table1[[#This Row],[h17]],Table1[[#This Row],[h26]])</f>
        <v>67.5</v>
      </c>
      <c r="I669">
        <f>MAX(Table1[[#This Row],[w]],Table1[[#This Row],[w9]],Table1[[#This Row],[w18]],Table1[[#This Row],[w27]])</f>
        <v>552.75</v>
      </c>
      <c r="J669" t="b">
        <f>AND(Table1[[#This Row],[address]]=Table1[[#This Row],[address7]],Table1[[#This Row],[address]]=Table1[[#This Row],[address16]],Table1[[#This Row],[address]]=Table1[[#This Row],[address25]])</f>
        <v>1</v>
      </c>
      <c r="M669" t="s">
        <v>65</v>
      </c>
      <c r="N669" s="4" t="s">
        <v>625</v>
      </c>
      <c r="O669" t="s">
        <v>203</v>
      </c>
      <c r="P669">
        <v>67.5</v>
      </c>
      <c r="Q669">
        <v>552.75</v>
      </c>
      <c r="W669" t="s">
        <v>66</v>
      </c>
      <c r="X669" s="4" t="s">
        <v>626</v>
      </c>
      <c r="Y669" t="s">
        <v>203</v>
      </c>
      <c r="Z669">
        <v>67.5</v>
      </c>
      <c r="AA669">
        <v>552</v>
      </c>
      <c r="AG669" t="s">
        <v>67</v>
      </c>
      <c r="AH669" s="4" t="s">
        <v>627</v>
      </c>
      <c r="AI669" t="s">
        <v>203</v>
      </c>
      <c r="AJ669">
        <v>67.5</v>
      </c>
      <c r="AK669">
        <v>552</v>
      </c>
    </row>
    <row r="670" spans="1:37" ht="15" customHeight="1">
      <c r="A670" t="str">
        <f>LEFT(Table1[[#This Row],[address]],3)&amp;(RIGHT(Table1[[#This Row],[address]],LEN(Table1[[#This Row],[address]])-3)+1)</f>
        <v>$B$8</v>
      </c>
      <c r="B670">
        <f>IF(Table1[[#This Row],[E]]&lt;&gt;"",1,"x")</f>
        <v>1</v>
      </c>
      <c r="C670" t="s">
        <v>64</v>
      </c>
      <c r="D670" s="4" t="s">
        <v>628</v>
      </c>
      <c r="E670" t="s">
        <v>204</v>
      </c>
      <c r="F670">
        <v>71.25</v>
      </c>
      <c r="G670">
        <v>552</v>
      </c>
      <c r="H670">
        <f>MAX(Table1[[#This Row],[h]],Table1[[#This Row],[h8]],Table1[[#This Row],[h17]],Table1[[#This Row],[h26]])</f>
        <v>71.25</v>
      </c>
      <c r="I670">
        <f>MAX(Table1[[#This Row],[w]],Table1[[#This Row],[w9]],Table1[[#This Row],[w18]],Table1[[#This Row],[w27]])</f>
        <v>552.75</v>
      </c>
      <c r="J670" t="b">
        <f>AND(Table1[[#This Row],[address]]=Table1[[#This Row],[address7]],Table1[[#This Row],[address]]=Table1[[#This Row],[address16]],Table1[[#This Row],[address]]=Table1[[#This Row],[address25]])</f>
        <v>1</v>
      </c>
      <c r="M670" t="s">
        <v>65</v>
      </c>
      <c r="N670" s="4" t="s">
        <v>629</v>
      </c>
      <c r="O670" t="s">
        <v>204</v>
      </c>
      <c r="P670">
        <v>70.5</v>
      </c>
      <c r="Q670">
        <v>552.75</v>
      </c>
      <c r="W670" t="s">
        <v>66</v>
      </c>
      <c r="X670" s="4" t="s">
        <v>630</v>
      </c>
      <c r="Y670" t="s">
        <v>204</v>
      </c>
      <c r="Z670">
        <v>70.5</v>
      </c>
      <c r="AA670">
        <v>552</v>
      </c>
      <c r="AG670" t="s">
        <v>67</v>
      </c>
      <c r="AH670" s="4" t="s">
        <v>631</v>
      </c>
      <c r="AI670" t="s">
        <v>204</v>
      </c>
      <c r="AJ670">
        <v>70.5</v>
      </c>
      <c r="AK670">
        <v>552</v>
      </c>
    </row>
    <row r="671" spans="1:37" ht="15" customHeight="1">
      <c r="A671" t="str">
        <f>LEFT(Table1[[#This Row],[address]],3)&amp;(RIGHT(Table1[[#This Row],[address]],LEN(Table1[[#This Row],[address]])-3)+1)</f>
        <v>$B$9</v>
      </c>
      <c r="B671">
        <f>IF(Table1[[#This Row],[E]]&lt;&gt;"",1,"x")</f>
        <v>1</v>
      </c>
      <c r="C671" t="s">
        <v>64</v>
      </c>
      <c r="D671" s="4" t="s">
        <v>632</v>
      </c>
      <c r="E671" t="s">
        <v>205</v>
      </c>
      <c r="F671">
        <v>79.5</v>
      </c>
      <c r="G671">
        <v>552</v>
      </c>
      <c r="H671">
        <f>MAX(Table1[[#This Row],[h]],Table1[[#This Row],[h8]],Table1[[#This Row],[h17]],Table1[[#This Row],[h26]])</f>
        <v>79.5</v>
      </c>
      <c r="I671">
        <f>MAX(Table1[[#This Row],[w]],Table1[[#This Row],[w9]],Table1[[#This Row],[w18]],Table1[[#This Row],[w27]])</f>
        <v>552.75</v>
      </c>
      <c r="J671" t="b">
        <f>AND(Table1[[#This Row],[address]]=Table1[[#This Row],[address7]],Table1[[#This Row],[address]]=Table1[[#This Row],[address16]],Table1[[#This Row],[address]]=Table1[[#This Row],[address25]])</f>
        <v>1</v>
      </c>
      <c r="M671" t="s">
        <v>65</v>
      </c>
      <c r="N671" s="4" t="s">
        <v>633</v>
      </c>
      <c r="O671" t="s">
        <v>205</v>
      </c>
      <c r="P671">
        <v>79.5</v>
      </c>
      <c r="Q671">
        <v>552.75</v>
      </c>
      <c r="W671" t="s">
        <v>66</v>
      </c>
      <c r="X671" s="4" t="s">
        <v>634</v>
      </c>
      <c r="Y671" t="s">
        <v>205</v>
      </c>
      <c r="Z671">
        <v>79.5</v>
      </c>
      <c r="AA671">
        <v>552</v>
      </c>
      <c r="AG671" t="s">
        <v>67</v>
      </c>
      <c r="AH671" s="4" t="s">
        <v>635</v>
      </c>
      <c r="AI671" t="s">
        <v>205</v>
      </c>
      <c r="AJ671">
        <v>79.5</v>
      </c>
      <c r="AK671">
        <v>552</v>
      </c>
    </row>
    <row r="672" spans="1:37" ht="15" customHeight="1">
      <c r="A672" t="str">
        <f>LEFT(Table1[[#This Row],[address]],3)&amp;(RIGHT(Table1[[#This Row],[address]],LEN(Table1[[#This Row],[address]])-3)+1)</f>
        <v>$B$10</v>
      </c>
      <c r="B672" t="str">
        <f>IF(Table1[[#This Row],[E]]&lt;&gt;"",1,"x")</f>
        <v>x</v>
      </c>
      <c r="C672" t="s">
        <v>64</v>
      </c>
      <c r="E672" t="s">
        <v>206</v>
      </c>
      <c r="F672">
        <v>15.75</v>
      </c>
      <c r="G672">
        <v>552</v>
      </c>
      <c r="H672">
        <f>MAX(Table1[[#This Row],[h]],Table1[[#This Row],[h8]],Table1[[#This Row],[h17]],Table1[[#This Row],[h26]])</f>
        <v>15.75</v>
      </c>
      <c r="I672">
        <f>MAX(Table1[[#This Row],[w]],Table1[[#This Row],[w9]],Table1[[#This Row],[w18]],Table1[[#This Row],[w27]])</f>
        <v>552.75</v>
      </c>
      <c r="J672" t="b">
        <f>AND(Table1[[#This Row],[address]]=Table1[[#This Row],[address7]],Table1[[#This Row],[address]]=Table1[[#This Row],[address16]],Table1[[#This Row],[address]]=Table1[[#This Row],[address25]])</f>
        <v>1</v>
      </c>
      <c r="M672" t="s">
        <v>65</v>
      </c>
      <c r="O672" t="s">
        <v>206</v>
      </c>
      <c r="P672">
        <v>15.75</v>
      </c>
      <c r="Q672">
        <v>552.75</v>
      </c>
      <c r="W672" t="s">
        <v>66</v>
      </c>
      <c r="Y672" t="s">
        <v>206</v>
      </c>
      <c r="Z672">
        <v>15.75</v>
      </c>
      <c r="AA672">
        <v>552</v>
      </c>
      <c r="AG672" t="s">
        <v>67</v>
      </c>
      <c r="AI672" t="s">
        <v>206</v>
      </c>
      <c r="AJ672">
        <v>15.75</v>
      </c>
      <c r="AK672">
        <v>552</v>
      </c>
    </row>
    <row r="673" spans="1:37" ht="15" customHeight="1">
      <c r="A673" t="str">
        <f>LEFT(Table1[[#This Row],[address]],3)&amp;(RIGHT(Table1[[#This Row],[address]],LEN(Table1[[#This Row],[address]])-3)+1)</f>
        <v>$B$11</v>
      </c>
      <c r="B673" t="str">
        <f>IF(Table1[[#This Row],[E]]&lt;&gt;"",1,"x")</f>
        <v>x</v>
      </c>
      <c r="C673" t="s">
        <v>64</v>
      </c>
      <c r="E673" t="s">
        <v>207</v>
      </c>
      <c r="F673">
        <v>99.75</v>
      </c>
      <c r="G673">
        <v>552</v>
      </c>
      <c r="H673">
        <f>MAX(Table1[[#This Row],[h]],Table1[[#This Row],[h8]],Table1[[#This Row],[h17]],Table1[[#This Row],[h26]])</f>
        <v>99.75</v>
      </c>
      <c r="I673">
        <f>MAX(Table1[[#This Row],[w]],Table1[[#This Row],[w9]],Table1[[#This Row],[w18]],Table1[[#This Row],[w27]])</f>
        <v>552.75</v>
      </c>
      <c r="J673" t="b">
        <f>AND(Table1[[#This Row],[address]]=Table1[[#This Row],[address7]],Table1[[#This Row],[address]]=Table1[[#This Row],[address16]],Table1[[#This Row],[address]]=Table1[[#This Row],[address25]])</f>
        <v>1</v>
      </c>
      <c r="M673" t="s">
        <v>65</v>
      </c>
      <c r="O673" t="s">
        <v>207</v>
      </c>
      <c r="P673">
        <v>99.75</v>
      </c>
      <c r="Q673">
        <v>552.75</v>
      </c>
      <c r="W673" t="s">
        <v>66</v>
      </c>
      <c r="Y673" t="s">
        <v>207</v>
      </c>
      <c r="Z673">
        <v>99.75</v>
      </c>
      <c r="AA673">
        <v>552</v>
      </c>
      <c r="AG673" t="s">
        <v>67</v>
      </c>
      <c r="AI673" t="s">
        <v>207</v>
      </c>
      <c r="AJ673">
        <v>99.75</v>
      </c>
      <c r="AK673">
        <v>552</v>
      </c>
    </row>
    <row r="674" spans="1:37" ht="15" customHeight="1">
      <c r="A674" t="str">
        <f>LEFT(Table1[[#This Row],[address]],3)&amp;(RIGHT(Table1[[#This Row],[address]],LEN(Table1[[#This Row],[address]])-3)+1)</f>
        <v>$B$12</v>
      </c>
      <c r="B674" t="str">
        <f>IF(Table1[[#This Row],[E]]&lt;&gt;"",1,"x")</f>
        <v>x</v>
      </c>
      <c r="C674" t="s">
        <v>64</v>
      </c>
      <c r="E674" t="s">
        <v>208</v>
      </c>
      <c r="F674">
        <v>15</v>
      </c>
      <c r="G674">
        <v>552</v>
      </c>
      <c r="H674">
        <f>MAX(Table1[[#This Row],[h]],Table1[[#This Row],[h8]],Table1[[#This Row],[h17]],Table1[[#This Row],[h26]])</f>
        <v>15</v>
      </c>
      <c r="I674">
        <f>MAX(Table1[[#This Row],[w]],Table1[[#This Row],[w9]],Table1[[#This Row],[w18]],Table1[[#This Row],[w27]])</f>
        <v>552.75</v>
      </c>
      <c r="J674" t="b">
        <f>AND(Table1[[#This Row],[address]]=Table1[[#This Row],[address7]],Table1[[#This Row],[address]]=Table1[[#This Row],[address16]],Table1[[#This Row],[address]]=Table1[[#This Row],[address25]])</f>
        <v>1</v>
      </c>
      <c r="M674" t="s">
        <v>65</v>
      </c>
      <c r="O674" t="s">
        <v>208</v>
      </c>
      <c r="P674">
        <v>15</v>
      </c>
      <c r="Q674">
        <v>552.75</v>
      </c>
      <c r="W674" t="s">
        <v>66</v>
      </c>
      <c r="Y674" t="s">
        <v>208</v>
      </c>
      <c r="Z674">
        <v>15</v>
      </c>
      <c r="AA674">
        <v>552</v>
      </c>
      <c r="AG674" t="s">
        <v>67</v>
      </c>
      <c r="AI674" t="s">
        <v>208</v>
      </c>
      <c r="AJ674">
        <v>15</v>
      </c>
      <c r="AK674">
        <v>552</v>
      </c>
    </row>
    <row r="675" spans="1:37" ht="15" customHeight="1">
      <c r="A675" t="str">
        <f>LEFT(Table1[[#This Row],[address]],3)&amp;(RIGHT(Table1[[#This Row],[address]],LEN(Table1[[#This Row],[address]])-3)+1)</f>
        <v>$B$13</v>
      </c>
      <c r="B675" t="str">
        <f>IF(Table1[[#This Row],[E]]&lt;&gt;"",1,"x")</f>
        <v>x</v>
      </c>
      <c r="C675" t="s">
        <v>64</v>
      </c>
      <c r="E675" t="s">
        <v>209</v>
      </c>
      <c r="F675">
        <v>15</v>
      </c>
      <c r="G675">
        <v>552</v>
      </c>
      <c r="H675">
        <f>MAX(Table1[[#This Row],[h]],Table1[[#This Row],[h8]],Table1[[#This Row],[h17]],Table1[[#This Row],[h26]])</f>
        <v>52.5</v>
      </c>
      <c r="I675">
        <f>MAX(Table1[[#This Row],[w]],Table1[[#This Row],[w9]],Table1[[#This Row],[w18]],Table1[[#This Row],[w27]])</f>
        <v>552.75</v>
      </c>
      <c r="J675" t="b">
        <f>AND(Table1[[#This Row],[address]]=Table1[[#This Row],[address7]],Table1[[#This Row],[address]]=Table1[[#This Row],[address16]],Table1[[#This Row],[address]]=Table1[[#This Row],[address25]])</f>
        <v>1</v>
      </c>
      <c r="M675" t="s">
        <v>65</v>
      </c>
      <c r="O675" t="s">
        <v>209</v>
      </c>
      <c r="P675">
        <v>52.5</v>
      </c>
      <c r="Q675">
        <v>552.75</v>
      </c>
      <c r="W675" t="s">
        <v>66</v>
      </c>
      <c r="Y675" t="s">
        <v>209</v>
      </c>
      <c r="Z675">
        <v>15</v>
      </c>
      <c r="AA675">
        <v>552</v>
      </c>
      <c r="AG675" t="s">
        <v>67</v>
      </c>
      <c r="AI675" t="s">
        <v>209</v>
      </c>
      <c r="AJ675">
        <v>15</v>
      </c>
      <c r="AK675">
        <v>552</v>
      </c>
    </row>
    <row r="676" spans="1:37" ht="15" customHeight="1">
      <c r="A676" t="str">
        <f>LEFT(Table1[[#This Row],[address]],3)&amp;(RIGHT(Table1[[#This Row],[address]],LEN(Table1[[#This Row],[address]])-3)+1)</f>
        <v>$B$14</v>
      </c>
      <c r="B676" t="str">
        <f>IF(Table1[[#This Row],[E]]&lt;&gt;"",1,"x")</f>
        <v>x</v>
      </c>
      <c r="C676" t="s">
        <v>64</v>
      </c>
      <c r="E676" t="s">
        <v>210</v>
      </c>
      <c r="F676">
        <v>15</v>
      </c>
      <c r="G676">
        <v>552</v>
      </c>
      <c r="H676">
        <f>MAX(Table1[[#This Row],[h]],Table1[[#This Row],[h8]],Table1[[#This Row],[h17]],Table1[[#This Row],[h26]])</f>
        <v>15</v>
      </c>
      <c r="I676">
        <f>MAX(Table1[[#This Row],[w]],Table1[[#This Row],[w9]],Table1[[#This Row],[w18]],Table1[[#This Row],[w27]])</f>
        <v>552.75</v>
      </c>
      <c r="J676" t="b">
        <f>AND(Table1[[#This Row],[address]]=Table1[[#This Row],[address7]],Table1[[#This Row],[address]]=Table1[[#This Row],[address16]],Table1[[#This Row],[address]]=Table1[[#This Row],[address25]])</f>
        <v>1</v>
      </c>
      <c r="M676" t="s">
        <v>65</v>
      </c>
      <c r="O676" t="s">
        <v>210</v>
      </c>
      <c r="P676">
        <v>15</v>
      </c>
      <c r="Q676">
        <v>552.75</v>
      </c>
      <c r="W676" t="s">
        <v>66</v>
      </c>
      <c r="Y676" t="s">
        <v>210</v>
      </c>
      <c r="Z676">
        <v>15</v>
      </c>
      <c r="AA676">
        <v>552</v>
      </c>
      <c r="AG676" t="s">
        <v>67</v>
      </c>
      <c r="AI676" t="s">
        <v>210</v>
      </c>
      <c r="AJ676">
        <v>15</v>
      </c>
      <c r="AK676">
        <v>552</v>
      </c>
    </row>
    <row r="677" spans="1:37" ht="15" customHeight="1">
      <c r="A677" t="str">
        <f>LEFT(Table1[[#This Row],[address]],3)&amp;(RIGHT(Table1[[#This Row],[address]],LEN(Table1[[#This Row],[address]])-3)+1)</f>
        <v>$B$15</v>
      </c>
      <c r="B677" t="str">
        <f>IF(Table1[[#This Row],[E]]&lt;&gt;"",1,"x")</f>
        <v>x</v>
      </c>
      <c r="C677" t="s">
        <v>64</v>
      </c>
      <c r="E677" t="s">
        <v>211</v>
      </c>
      <c r="F677">
        <v>15</v>
      </c>
      <c r="G677">
        <v>552</v>
      </c>
      <c r="H677">
        <f>MAX(Table1[[#This Row],[h]],Table1[[#This Row],[h8]],Table1[[#This Row],[h17]],Table1[[#This Row],[h26]])</f>
        <v>15</v>
      </c>
      <c r="I677">
        <f>MAX(Table1[[#This Row],[w]],Table1[[#This Row],[w9]],Table1[[#This Row],[w18]],Table1[[#This Row],[w27]])</f>
        <v>552.75</v>
      </c>
      <c r="J677" t="b">
        <f>AND(Table1[[#This Row],[address]]=Table1[[#This Row],[address7]],Table1[[#This Row],[address]]=Table1[[#This Row],[address16]],Table1[[#This Row],[address]]=Table1[[#This Row],[address25]])</f>
        <v>1</v>
      </c>
      <c r="M677" t="s">
        <v>65</v>
      </c>
      <c r="O677" t="s">
        <v>211</v>
      </c>
      <c r="P677">
        <v>15</v>
      </c>
      <c r="Q677">
        <v>552.75</v>
      </c>
      <c r="W677" t="s">
        <v>66</v>
      </c>
      <c r="Y677" t="s">
        <v>211</v>
      </c>
      <c r="Z677">
        <v>15</v>
      </c>
      <c r="AA677">
        <v>552</v>
      </c>
      <c r="AG677" t="s">
        <v>67</v>
      </c>
      <c r="AI677" t="s">
        <v>211</v>
      </c>
      <c r="AJ677">
        <v>15</v>
      </c>
      <c r="AK677">
        <v>552</v>
      </c>
    </row>
    <row r="678" spans="1:37" ht="15" customHeight="1">
      <c r="A678" t="str">
        <f>LEFT(Table1[[#This Row],[address]],3)&amp;(RIGHT(Table1[[#This Row],[address]],LEN(Table1[[#This Row],[address]])-3)+1)</f>
        <v>$B$16</v>
      </c>
      <c r="B678" t="str">
        <f>IF(Table1[[#This Row],[E]]&lt;&gt;"",1,"x")</f>
        <v>x</v>
      </c>
      <c r="C678" t="s">
        <v>64</v>
      </c>
      <c r="E678" t="s">
        <v>212</v>
      </c>
      <c r="F678">
        <v>15</v>
      </c>
      <c r="G678">
        <v>552</v>
      </c>
      <c r="H678">
        <f>MAX(Table1[[#This Row],[h]],Table1[[#This Row],[h8]],Table1[[#This Row],[h17]],Table1[[#This Row],[h26]])</f>
        <v>15</v>
      </c>
      <c r="I678">
        <f>MAX(Table1[[#This Row],[w]],Table1[[#This Row],[w9]],Table1[[#This Row],[w18]],Table1[[#This Row],[w27]])</f>
        <v>552.75</v>
      </c>
      <c r="J678" t="b">
        <f>AND(Table1[[#This Row],[address]]=Table1[[#This Row],[address7]],Table1[[#This Row],[address]]=Table1[[#This Row],[address16]],Table1[[#This Row],[address]]=Table1[[#This Row],[address25]])</f>
        <v>1</v>
      </c>
      <c r="M678" t="s">
        <v>65</v>
      </c>
      <c r="O678" t="s">
        <v>212</v>
      </c>
      <c r="P678">
        <v>15</v>
      </c>
      <c r="Q678">
        <v>552.75</v>
      </c>
      <c r="W678" t="s">
        <v>66</v>
      </c>
      <c r="Y678" t="s">
        <v>212</v>
      </c>
      <c r="Z678">
        <v>15</v>
      </c>
      <c r="AA678">
        <v>552</v>
      </c>
      <c r="AG678" t="s">
        <v>67</v>
      </c>
      <c r="AI678" t="s">
        <v>212</v>
      </c>
      <c r="AJ678">
        <v>15</v>
      </c>
      <c r="AK678">
        <v>552</v>
      </c>
    </row>
    <row r="679" spans="1:37" ht="15" customHeight="1">
      <c r="A679" t="str">
        <f>LEFT(Table1[[#This Row],[address]],3)&amp;(RIGHT(Table1[[#This Row],[address]],LEN(Table1[[#This Row],[address]])-3)+1)</f>
        <v>$B$17</v>
      </c>
      <c r="B679" t="str">
        <f>IF(Table1[[#This Row],[E]]&lt;&gt;"",1,"x")</f>
        <v>x</v>
      </c>
      <c r="C679" t="s">
        <v>64</v>
      </c>
      <c r="E679" t="s">
        <v>213</v>
      </c>
      <c r="F679">
        <v>15</v>
      </c>
      <c r="G679">
        <v>552</v>
      </c>
      <c r="H679">
        <f>MAX(Table1[[#This Row],[h]],Table1[[#This Row],[h8]],Table1[[#This Row],[h17]],Table1[[#This Row],[h26]])</f>
        <v>15</v>
      </c>
      <c r="I679">
        <f>MAX(Table1[[#This Row],[w]],Table1[[#This Row],[w9]],Table1[[#This Row],[w18]],Table1[[#This Row],[w27]])</f>
        <v>552.75</v>
      </c>
      <c r="J679" t="b">
        <f>AND(Table1[[#This Row],[address]]=Table1[[#This Row],[address7]],Table1[[#This Row],[address]]=Table1[[#This Row],[address16]],Table1[[#This Row],[address]]=Table1[[#This Row],[address25]])</f>
        <v>1</v>
      </c>
      <c r="M679" t="s">
        <v>65</v>
      </c>
      <c r="O679" t="s">
        <v>213</v>
      </c>
      <c r="P679">
        <v>15</v>
      </c>
      <c r="Q679">
        <v>552.75</v>
      </c>
      <c r="W679" t="s">
        <v>66</v>
      </c>
      <c r="Y679" t="s">
        <v>213</v>
      </c>
      <c r="Z679">
        <v>15</v>
      </c>
      <c r="AA679">
        <v>552</v>
      </c>
      <c r="AG679" t="s">
        <v>67</v>
      </c>
      <c r="AI679" t="s">
        <v>213</v>
      </c>
      <c r="AJ679">
        <v>15</v>
      </c>
      <c r="AK679">
        <v>552</v>
      </c>
    </row>
    <row r="680" spans="1:37" ht="15" customHeight="1">
      <c r="A680" t="str">
        <f>LEFT(Table1[[#This Row],[address]],3)&amp;(RIGHT(Table1[[#This Row],[address]],LEN(Table1[[#This Row],[address]])-3)+1)</f>
        <v>$B$18</v>
      </c>
      <c r="B680" t="str">
        <f>IF(Table1[[#This Row],[E]]&lt;&gt;"",1,"x")</f>
        <v>x</v>
      </c>
      <c r="C680" t="s">
        <v>64</v>
      </c>
      <c r="E680" t="s">
        <v>215</v>
      </c>
      <c r="F680">
        <v>15</v>
      </c>
      <c r="G680">
        <v>552</v>
      </c>
      <c r="H680">
        <f>MAX(Table1[[#This Row],[h]],Table1[[#This Row],[h8]],Table1[[#This Row],[h17]],Table1[[#This Row],[h26]])</f>
        <v>15</v>
      </c>
      <c r="I680">
        <f>MAX(Table1[[#This Row],[w]],Table1[[#This Row],[w9]],Table1[[#This Row],[w18]],Table1[[#This Row],[w27]])</f>
        <v>552.75</v>
      </c>
      <c r="J680" t="b">
        <f>AND(Table1[[#This Row],[address]]=Table1[[#This Row],[address7]],Table1[[#This Row],[address]]=Table1[[#This Row],[address16]],Table1[[#This Row],[address]]=Table1[[#This Row],[address25]])</f>
        <v>1</v>
      </c>
      <c r="M680" t="s">
        <v>65</v>
      </c>
      <c r="O680" t="s">
        <v>215</v>
      </c>
      <c r="P680">
        <v>15</v>
      </c>
      <c r="Q680">
        <v>552.75</v>
      </c>
      <c r="W680" t="s">
        <v>66</v>
      </c>
      <c r="Y680" t="s">
        <v>215</v>
      </c>
      <c r="Z680">
        <v>15</v>
      </c>
      <c r="AA680">
        <v>552</v>
      </c>
      <c r="AG680" t="s">
        <v>67</v>
      </c>
      <c r="AI680" t="s">
        <v>215</v>
      </c>
      <c r="AJ680">
        <v>15</v>
      </c>
      <c r="AK680">
        <v>552</v>
      </c>
    </row>
    <row r="681" spans="1:37" ht="15" customHeight="1">
      <c r="A681" t="str">
        <f>LEFT(Table1[[#This Row],[address]],3)&amp;(RIGHT(Table1[[#This Row],[address]],LEN(Table1[[#This Row],[address]])-3)+1)</f>
        <v>$B$19</v>
      </c>
      <c r="B681" t="str">
        <f>IF(Table1[[#This Row],[E]]&lt;&gt;"",1,"x")</f>
        <v>x</v>
      </c>
      <c r="C681" t="s">
        <v>64</v>
      </c>
      <c r="E681" t="s">
        <v>219</v>
      </c>
      <c r="F681">
        <v>15</v>
      </c>
      <c r="G681">
        <v>552</v>
      </c>
      <c r="H681">
        <f>MAX(Table1[[#This Row],[h]],Table1[[#This Row],[h8]],Table1[[#This Row],[h17]],Table1[[#This Row],[h26]])</f>
        <v>15</v>
      </c>
      <c r="I681">
        <f>MAX(Table1[[#This Row],[w]],Table1[[#This Row],[w9]],Table1[[#This Row],[w18]],Table1[[#This Row],[w27]])</f>
        <v>552.75</v>
      </c>
      <c r="J681" t="b">
        <f>AND(Table1[[#This Row],[address]]=Table1[[#This Row],[address7]],Table1[[#This Row],[address]]=Table1[[#This Row],[address16]],Table1[[#This Row],[address]]=Table1[[#This Row],[address25]])</f>
        <v>1</v>
      </c>
      <c r="M681" t="s">
        <v>65</v>
      </c>
      <c r="O681" t="s">
        <v>219</v>
      </c>
      <c r="P681">
        <v>15</v>
      </c>
      <c r="Q681">
        <v>552.75</v>
      </c>
      <c r="W681" t="s">
        <v>66</v>
      </c>
      <c r="Y681" t="s">
        <v>219</v>
      </c>
      <c r="Z681">
        <v>15</v>
      </c>
      <c r="AA681">
        <v>552</v>
      </c>
      <c r="AG681" t="s">
        <v>67</v>
      </c>
      <c r="AI681" t="s">
        <v>219</v>
      </c>
      <c r="AJ681">
        <v>15</v>
      </c>
      <c r="AK681">
        <v>552</v>
      </c>
    </row>
    <row r="682" spans="1:37" ht="15" customHeight="1">
      <c r="A682" t="str">
        <f>LEFT(Table1[[#This Row],[address]],3)&amp;(RIGHT(Table1[[#This Row],[address]],LEN(Table1[[#This Row],[address]])-3)+1)</f>
        <v>$B$20</v>
      </c>
      <c r="B682" t="str">
        <f>IF(Table1[[#This Row],[E]]&lt;&gt;"",1,"x")</f>
        <v>x</v>
      </c>
      <c r="C682" t="s">
        <v>64</v>
      </c>
      <c r="E682" t="s">
        <v>224</v>
      </c>
      <c r="F682">
        <v>15</v>
      </c>
      <c r="G682">
        <v>552</v>
      </c>
      <c r="H682">
        <f>MAX(Table1[[#This Row],[h]],Table1[[#This Row],[h8]],Table1[[#This Row],[h17]],Table1[[#This Row],[h26]])</f>
        <v>15</v>
      </c>
      <c r="I682">
        <f>MAX(Table1[[#This Row],[w]],Table1[[#This Row],[w9]],Table1[[#This Row],[w18]],Table1[[#This Row],[w27]])</f>
        <v>552.75</v>
      </c>
      <c r="J682" t="b">
        <f>AND(Table1[[#This Row],[address]]=Table1[[#This Row],[address7]],Table1[[#This Row],[address]]=Table1[[#This Row],[address16]],Table1[[#This Row],[address]]=Table1[[#This Row],[address25]])</f>
        <v>1</v>
      </c>
      <c r="M682" t="s">
        <v>65</v>
      </c>
      <c r="O682" t="s">
        <v>224</v>
      </c>
      <c r="P682">
        <v>15</v>
      </c>
      <c r="Q682">
        <v>552.75</v>
      </c>
      <c r="W682" t="s">
        <v>66</v>
      </c>
      <c r="Y682" t="s">
        <v>224</v>
      </c>
      <c r="Z682">
        <v>15</v>
      </c>
      <c r="AA682">
        <v>552</v>
      </c>
      <c r="AG682" t="s">
        <v>67</v>
      </c>
      <c r="AI682" t="s">
        <v>224</v>
      </c>
      <c r="AJ682">
        <v>15</v>
      </c>
      <c r="AK682">
        <v>552</v>
      </c>
    </row>
    <row r="683" spans="1:37" ht="15" customHeight="1">
      <c r="A683" t="str">
        <f>LEFT(Table1[[#This Row],[address]],3)&amp;(RIGHT(Table1[[#This Row],[address]],LEN(Table1[[#This Row],[address]])-3)+1)</f>
        <v>$B$21</v>
      </c>
      <c r="B683" t="str">
        <f>IF(Table1[[#This Row],[E]]&lt;&gt;"",1,"x")</f>
        <v>x</v>
      </c>
      <c r="C683" t="s">
        <v>64</v>
      </c>
      <c r="E683" t="s">
        <v>229</v>
      </c>
      <c r="F683">
        <v>15</v>
      </c>
      <c r="G683">
        <v>552</v>
      </c>
      <c r="H683">
        <f>MAX(Table1[[#This Row],[h]],Table1[[#This Row],[h8]],Table1[[#This Row],[h17]],Table1[[#This Row],[h26]])</f>
        <v>15</v>
      </c>
      <c r="I683">
        <f>MAX(Table1[[#This Row],[w]],Table1[[#This Row],[w9]],Table1[[#This Row],[w18]],Table1[[#This Row],[w27]])</f>
        <v>552.75</v>
      </c>
      <c r="J683" t="b">
        <f>AND(Table1[[#This Row],[address]]=Table1[[#This Row],[address7]],Table1[[#This Row],[address]]=Table1[[#This Row],[address16]],Table1[[#This Row],[address]]=Table1[[#This Row],[address25]])</f>
        <v>1</v>
      </c>
      <c r="M683" t="s">
        <v>65</v>
      </c>
      <c r="O683" t="s">
        <v>229</v>
      </c>
      <c r="P683">
        <v>15</v>
      </c>
      <c r="Q683">
        <v>552.75</v>
      </c>
      <c r="W683" t="s">
        <v>66</v>
      </c>
      <c r="Y683" t="s">
        <v>229</v>
      </c>
      <c r="Z683">
        <v>15</v>
      </c>
      <c r="AA683">
        <v>552</v>
      </c>
      <c r="AG683" t="s">
        <v>67</v>
      </c>
      <c r="AI683" t="s">
        <v>229</v>
      </c>
      <c r="AJ683">
        <v>15</v>
      </c>
      <c r="AK683">
        <v>552</v>
      </c>
    </row>
    <row r="684" spans="1:37" ht="15" customHeight="1">
      <c r="A684" t="str">
        <f>LEFT(Table1[[#This Row],[address]],3)&amp;(RIGHT(Table1[[#This Row],[address]],LEN(Table1[[#This Row],[address]])-3)+1)</f>
        <v>$B$22</v>
      </c>
      <c r="B684" t="str">
        <f>IF(Table1[[#This Row],[E]]&lt;&gt;"",1,"x")</f>
        <v>x</v>
      </c>
      <c r="C684" t="s">
        <v>64</v>
      </c>
      <c r="E684" t="s">
        <v>234</v>
      </c>
      <c r="F684">
        <v>15</v>
      </c>
      <c r="G684">
        <v>552</v>
      </c>
      <c r="H684">
        <f>MAX(Table1[[#This Row],[h]],Table1[[#This Row],[h8]],Table1[[#This Row],[h17]],Table1[[#This Row],[h26]])</f>
        <v>15</v>
      </c>
      <c r="I684">
        <f>MAX(Table1[[#This Row],[w]],Table1[[#This Row],[w9]],Table1[[#This Row],[w18]],Table1[[#This Row],[w27]])</f>
        <v>552.75</v>
      </c>
      <c r="J684" t="b">
        <f>AND(Table1[[#This Row],[address]]=Table1[[#This Row],[address7]],Table1[[#This Row],[address]]=Table1[[#This Row],[address16]],Table1[[#This Row],[address]]=Table1[[#This Row],[address25]])</f>
        <v>1</v>
      </c>
      <c r="M684" t="s">
        <v>65</v>
      </c>
      <c r="O684" t="s">
        <v>234</v>
      </c>
      <c r="P684">
        <v>15</v>
      </c>
      <c r="Q684">
        <v>552.75</v>
      </c>
      <c r="W684" t="s">
        <v>66</v>
      </c>
      <c r="Y684" t="s">
        <v>234</v>
      </c>
      <c r="Z684">
        <v>15</v>
      </c>
      <c r="AA684">
        <v>552</v>
      </c>
      <c r="AG684" t="s">
        <v>67</v>
      </c>
      <c r="AI684" t="s">
        <v>234</v>
      </c>
      <c r="AJ684">
        <v>15</v>
      </c>
      <c r="AK684">
        <v>552</v>
      </c>
    </row>
    <row r="685" spans="1:37" ht="15" customHeight="1">
      <c r="A685" t="str">
        <f>LEFT(Table1[[#This Row],[address]],3)&amp;(RIGHT(Table1[[#This Row],[address]],LEN(Table1[[#This Row],[address]])-3)+1)</f>
        <v>$B$23</v>
      </c>
      <c r="B685" t="str">
        <f>IF(Table1[[#This Row],[E]]&lt;&gt;"",1,"x")</f>
        <v>x</v>
      </c>
      <c r="C685" t="s">
        <v>64</v>
      </c>
      <c r="E685" t="s">
        <v>238</v>
      </c>
      <c r="F685">
        <v>15</v>
      </c>
      <c r="G685">
        <v>552</v>
      </c>
      <c r="H685">
        <f>MAX(Table1[[#This Row],[h]],Table1[[#This Row],[h8]],Table1[[#This Row],[h17]],Table1[[#This Row],[h26]])</f>
        <v>15</v>
      </c>
      <c r="I685">
        <f>MAX(Table1[[#This Row],[w]],Table1[[#This Row],[w9]],Table1[[#This Row],[w18]],Table1[[#This Row],[w27]])</f>
        <v>552.75</v>
      </c>
      <c r="J685" t="b">
        <f>AND(Table1[[#This Row],[address]]=Table1[[#This Row],[address7]],Table1[[#This Row],[address]]=Table1[[#This Row],[address16]],Table1[[#This Row],[address]]=Table1[[#This Row],[address25]])</f>
        <v>1</v>
      </c>
      <c r="M685" t="s">
        <v>65</v>
      </c>
      <c r="O685" t="s">
        <v>238</v>
      </c>
      <c r="P685">
        <v>15</v>
      </c>
      <c r="Q685">
        <v>552.75</v>
      </c>
      <c r="W685" t="s">
        <v>66</v>
      </c>
      <c r="Y685" t="s">
        <v>238</v>
      </c>
      <c r="Z685">
        <v>15</v>
      </c>
      <c r="AA685">
        <v>552</v>
      </c>
      <c r="AG685" t="s">
        <v>67</v>
      </c>
      <c r="AI685" t="s">
        <v>238</v>
      </c>
      <c r="AJ685">
        <v>15</v>
      </c>
      <c r="AK685">
        <v>552</v>
      </c>
    </row>
    <row r="686" spans="1:37" ht="15" customHeight="1">
      <c r="A686" t="str">
        <f>LEFT(Table1[[#This Row],[address]],3)&amp;(RIGHT(Table1[[#This Row],[address]],LEN(Table1[[#This Row],[address]])-3)+1)</f>
        <v>$B$24</v>
      </c>
      <c r="B686" t="str">
        <f>IF(Table1[[#This Row],[E]]&lt;&gt;"",1,"x")</f>
        <v>x</v>
      </c>
      <c r="C686" t="s">
        <v>64</v>
      </c>
      <c r="E686" t="s">
        <v>239</v>
      </c>
      <c r="F686">
        <v>15</v>
      </c>
      <c r="G686">
        <v>552</v>
      </c>
      <c r="H686">
        <f>MAX(Table1[[#This Row],[h]],Table1[[#This Row],[h8]],Table1[[#This Row],[h17]],Table1[[#This Row],[h26]])</f>
        <v>15</v>
      </c>
      <c r="I686">
        <f>MAX(Table1[[#This Row],[w]],Table1[[#This Row],[w9]],Table1[[#This Row],[w18]],Table1[[#This Row],[w27]])</f>
        <v>552.75</v>
      </c>
      <c r="J686" t="b">
        <f>AND(Table1[[#This Row],[address]]=Table1[[#This Row],[address7]],Table1[[#This Row],[address]]=Table1[[#This Row],[address16]],Table1[[#This Row],[address]]=Table1[[#This Row],[address25]])</f>
        <v>1</v>
      </c>
      <c r="M686" t="s">
        <v>65</v>
      </c>
      <c r="O686" t="s">
        <v>239</v>
      </c>
      <c r="P686">
        <v>15</v>
      </c>
      <c r="Q686">
        <v>552.75</v>
      </c>
      <c r="W686" t="s">
        <v>66</v>
      </c>
      <c r="Y686" t="s">
        <v>239</v>
      </c>
      <c r="Z686">
        <v>15</v>
      </c>
      <c r="AA686">
        <v>552</v>
      </c>
      <c r="AG686" t="s">
        <v>67</v>
      </c>
      <c r="AI686" t="s">
        <v>239</v>
      </c>
      <c r="AJ686">
        <v>15</v>
      </c>
      <c r="AK686">
        <v>552</v>
      </c>
    </row>
    <row r="687" spans="1:37" ht="15" customHeight="1">
      <c r="A687" t="str">
        <f>LEFT(Table1[[#This Row],[address]],3)&amp;(RIGHT(Table1[[#This Row],[address]],LEN(Table1[[#This Row],[address]])-3)+1)</f>
        <v>$B$25</v>
      </c>
      <c r="B687" t="str">
        <f>IF(Table1[[#This Row],[E]]&lt;&gt;"",1,"x")</f>
        <v>x</v>
      </c>
      <c r="C687" t="s">
        <v>64</v>
      </c>
      <c r="E687" t="s">
        <v>240</v>
      </c>
      <c r="F687">
        <v>15</v>
      </c>
      <c r="G687">
        <v>552</v>
      </c>
      <c r="H687">
        <f>MAX(Table1[[#This Row],[h]],Table1[[#This Row],[h8]],Table1[[#This Row],[h17]],Table1[[#This Row],[h26]])</f>
        <v>15</v>
      </c>
      <c r="I687">
        <f>MAX(Table1[[#This Row],[w]],Table1[[#This Row],[w9]],Table1[[#This Row],[w18]],Table1[[#This Row],[w27]])</f>
        <v>552.75</v>
      </c>
      <c r="J687" t="b">
        <f>AND(Table1[[#This Row],[address]]=Table1[[#This Row],[address7]],Table1[[#This Row],[address]]=Table1[[#This Row],[address16]],Table1[[#This Row],[address]]=Table1[[#This Row],[address25]])</f>
        <v>1</v>
      </c>
      <c r="M687" t="s">
        <v>65</v>
      </c>
      <c r="O687" t="s">
        <v>240</v>
      </c>
      <c r="P687">
        <v>15</v>
      </c>
      <c r="Q687">
        <v>552.75</v>
      </c>
      <c r="W687" t="s">
        <v>66</v>
      </c>
      <c r="Y687" t="s">
        <v>240</v>
      </c>
      <c r="Z687">
        <v>15</v>
      </c>
      <c r="AA687">
        <v>552</v>
      </c>
      <c r="AG687" t="s">
        <v>67</v>
      </c>
      <c r="AI687" t="s">
        <v>240</v>
      </c>
      <c r="AJ687">
        <v>15</v>
      </c>
      <c r="AK687">
        <v>552</v>
      </c>
    </row>
    <row r="688" spans="1:37" ht="15" customHeight="1">
      <c r="A688" t="str">
        <f>LEFT(Table1[[#This Row],[address]],3)&amp;(RIGHT(Table1[[#This Row],[address]],LEN(Table1[[#This Row],[address]])-3)+1)</f>
        <v>$B$26</v>
      </c>
      <c r="B688" t="str">
        <f>IF(Table1[[#This Row],[E]]&lt;&gt;"",1,"x")</f>
        <v>x</v>
      </c>
      <c r="C688" t="s">
        <v>64</v>
      </c>
      <c r="E688" t="s">
        <v>241</v>
      </c>
      <c r="F688">
        <v>15</v>
      </c>
      <c r="G688">
        <v>552</v>
      </c>
      <c r="H688">
        <f>MAX(Table1[[#This Row],[h]],Table1[[#This Row],[h8]],Table1[[#This Row],[h17]],Table1[[#This Row],[h26]])</f>
        <v>15</v>
      </c>
      <c r="I688">
        <f>MAX(Table1[[#This Row],[w]],Table1[[#This Row],[w9]],Table1[[#This Row],[w18]],Table1[[#This Row],[w27]])</f>
        <v>552.75</v>
      </c>
      <c r="J688" t="b">
        <f>AND(Table1[[#This Row],[address]]=Table1[[#This Row],[address7]],Table1[[#This Row],[address]]=Table1[[#This Row],[address16]],Table1[[#This Row],[address]]=Table1[[#This Row],[address25]])</f>
        <v>1</v>
      </c>
      <c r="M688" t="s">
        <v>65</v>
      </c>
      <c r="O688" t="s">
        <v>241</v>
      </c>
      <c r="P688">
        <v>15</v>
      </c>
      <c r="Q688">
        <v>552.75</v>
      </c>
      <c r="W688" t="s">
        <v>66</v>
      </c>
      <c r="Y688" t="s">
        <v>241</v>
      </c>
      <c r="Z688">
        <v>15</v>
      </c>
      <c r="AA688">
        <v>552</v>
      </c>
      <c r="AG688" t="s">
        <v>67</v>
      </c>
      <c r="AI688" t="s">
        <v>241</v>
      </c>
      <c r="AJ688">
        <v>15</v>
      </c>
      <c r="AK688">
        <v>552</v>
      </c>
    </row>
    <row r="689" spans="1:37" ht="15" customHeight="1">
      <c r="A689" t="str">
        <f>LEFT(Table1[[#This Row],[address]],3)&amp;(RIGHT(Table1[[#This Row],[address]],LEN(Table1[[#This Row],[address]])-3)+1)</f>
        <v>$B$27</v>
      </c>
      <c r="B689" t="str">
        <f>IF(Table1[[#This Row],[E]]&lt;&gt;"",1,"x")</f>
        <v>x</v>
      </c>
      <c r="C689" t="s">
        <v>64</v>
      </c>
      <c r="E689" t="s">
        <v>242</v>
      </c>
      <c r="F689">
        <v>15</v>
      </c>
      <c r="G689">
        <v>552</v>
      </c>
      <c r="H689">
        <f>MAX(Table1[[#This Row],[h]],Table1[[#This Row],[h8]],Table1[[#This Row],[h17]],Table1[[#This Row],[h26]])</f>
        <v>15</v>
      </c>
      <c r="I689">
        <f>MAX(Table1[[#This Row],[w]],Table1[[#This Row],[w9]],Table1[[#This Row],[w18]],Table1[[#This Row],[w27]])</f>
        <v>552.75</v>
      </c>
      <c r="J689" t="b">
        <f>AND(Table1[[#This Row],[address]]=Table1[[#This Row],[address7]],Table1[[#This Row],[address]]=Table1[[#This Row],[address16]],Table1[[#This Row],[address]]=Table1[[#This Row],[address25]])</f>
        <v>1</v>
      </c>
      <c r="M689" t="s">
        <v>65</v>
      </c>
      <c r="O689" t="s">
        <v>242</v>
      </c>
      <c r="P689">
        <v>15</v>
      </c>
      <c r="Q689">
        <v>552.75</v>
      </c>
      <c r="W689" t="s">
        <v>66</v>
      </c>
      <c r="Y689" t="s">
        <v>242</v>
      </c>
      <c r="Z689">
        <v>15</v>
      </c>
      <c r="AA689">
        <v>552</v>
      </c>
      <c r="AG689" t="s">
        <v>67</v>
      </c>
      <c r="AI689" t="s">
        <v>242</v>
      </c>
      <c r="AJ689">
        <v>15</v>
      </c>
      <c r="AK689">
        <v>552</v>
      </c>
    </row>
    <row r="690" spans="1:37" ht="15" customHeight="1">
      <c r="A690" t="str">
        <f>LEFT(Table1[[#This Row],[address]],3)&amp;(RIGHT(Table1[[#This Row],[address]],LEN(Table1[[#This Row],[address]])-3)+1)</f>
        <v>$B$28</v>
      </c>
      <c r="B690" t="str">
        <f>IF(Table1[[#This Row],[E]]&lt;&gt;"",1,"x")</f>
        <v>x</v>
      </c>
      <c r="C690" t="s">
        <v>64</v>
      </c>
      <c r="E690" t="s">
        <v>243</v>
      </c>
      <c r="F690">
        <v>15</v>
      </c>
      <c r="G690">
        <v>552</v>
      </c>
      <c r="H690">
        <f>MAX(Table1[[#This Row],[h]],Table1[[#This Row],[h8]],Table1[[#This Row],[h17]],Table1[[#This Row],[h26]])</f>
        <v>15</v>
      </c>
      <c r="I690">
        <f>MAX(Table1[[#This Row],[w]],Table1[[#This Row],[w9]],Table1[[#This Row],[w18]],Table1[[#This Row],[w27]])</f>
        <v>552.75</v>
      </c>
      <c r="J690" t="b">
        <f>AND(Table1[[#This Row],[address]]=Table1[[#This Row],[address7]],Table1[[#This Row],[address]]=Table1[[#This Row],[address16]],Table1[[#This Row],[address]]=Table1[[#This Row],[address25]])</f>
        <v>1</v>
      </c>
      <c r="M690" t="s">
        <v>65</v>
      </c>
      <c r="O690" t="s">
        <v>243</v>
      </c>
      <c r="P690">
        <v>15</v>
      </c>
      <c r="Q690">
        <v>552.75</v>
      </c>
      <c r="W690" t="s">
        <v>66</v>
      </c>
      <c r="Y690" t="s">
        <v>243</v>
      </c>
      <c r="Z690">
        <v>15</v>
      </c>
      <c r="AA690">
        <v>552</v>
      </c>
      <c r="AG690" t="s">
        <v>67</v>
      </c>
      <c r="AI690" t="s">
        <v>243</v>
      </c>
      <c r="AJ690">
        <v>15</v>
      </c>
      <c r="AK690">
        <v>552</v>
      </c>
    </row>
    <row r="691" spans="1:37" ht="15" customHeight="1">
      <c r="A691" t="str">
        <f>LEFT(Table1[[#This Row],[address]],3)&amp;(RIGHT(Table1[[#This Row],[address]],LEN(Table1[[#This Row],[address]])-3)+1)</f>
        <v>$B$29</v>
      </c>
      <c r="B691" t="str">
        <f>IF(Table1[[#This Row],[E]]&lt;&gt;"",1,"x")</f>
        <v>x</v>
      </c>
      <c r="C691" t="s">
        <v>64</v>
      </c>
      <c r="E691" t="s">
        <v>244</v>
      </c>
      <c r="F691">
        <v>15</v>
      </c>
      <c r="G691">
        <v>552</v>
      </c>
      <c r="H691">
        <f>MAX(Table1[[#This Row],[h]],Table1[[#This Row],[h8]],Table1[[#This Row],[h17]],Table1[[#This Row],[h26]])</f>
        <v>15</v>
      </c>
      <c r="I691">
        <f>MAX(Table1[[#This Row],[w]],Table1[[#This Row],[w9]],Table1[[#This Row],[w18]],Table1[[#This Row],[w27]])</f>
        <v>552.75</v>
      </c>
      <c r="J691" t="b">
        <f>AND(Table1[[#This Row],[address]]=Table1[[#This Row],[address7]],Table1[[#This Row],[address]]=Table1[[#This Row],[address16]],Table1[[#This Row],[address]]=Table1[[#This Row],[address25]])</f>
        <v>1</v>
      </c>
      <c r="M691" t="s">
        <v>65</v>
      </c>
      <c r="O691" t="s">
        <v>244</v>
      </c>
      <c r="P691">
        <v>15</v>
      </c>
      <c r="Q691">
        <v>552.75</v>
      </c>
      <c r="W691" t="s">
        <v>66</v>
      </c>
      <c r="Y691" t="s">
        <v>244</v>
      </c>
      <c r="Z691">
        <v>15</v>
      </c>
      <c r="AA691">
        <v>552</v>
      </c>
      <c r="AG691" t="s">
        <v>67</v>
      </c>
      <c r="AI691" t="s">
        <v>244</v>
      </c>
      <c r="AJ691">
        <v>15</v>
      </c>
      <c r="AK691">
        <v>552</v>
      </c>
    </row>
    <row r="692" spans="1:37" ht="15" customHeight="1">
      <c r="A692" t="str">
        <f>LEFT(Table1[[#This Row],[address]],3)&amp;(RIGHT(Table1[[#This Row],[address]],LEN(Table1[[#This Row],[address]])-3)+1)</f>
        <v>$B$30</v>
      </c>
      <c r="B692" t="str">
        <f>IF(Table1[[#This Row],[E]]&lt;&gt;"",1,"x")</f>
        <v>x</v>
      </c>
      <c r="C692" t="s">
        <v>64</v>
      </c>
      <c r="E692" t="s">
        <v>245</v>
      </c>
      <c r="F692">
        <v>15</v>
      </c>
      <c r="G692">
        <v>552</v>
      </c>
      <c r="H692">
        <f>MAX(Table1[[#This Row],[h]],Table1[[#This Row],[h8]],Table1[[#This Row],[h17]],Table1[[#This Row],[h26]])</f>
        <v>15</v>
      </c>
      <c r="I692">
        <f>MAX(Table1[[#This Row],[w]],Table1[[#This Row],[w9]],Table1[[#This Row],[w18]],Table1[[#This Row],[w27]])</f>
        <v>552.75</v>
      </c>
      <c r="J692" t="b">
        <f>AND(Table1[[#This Row],[address]]=Table1[[#This Row],[address7]],Table1[[#This Row],[address]]=Table1[[#This Row],[address16]],Table1[[#This Row],[address]]=Table1[[#This Row],[address25]])</f>
        <v>1</v>
      </c>
      <c r="M692" t="s">
        <v>65</v>
      </c>
      <c r="O692" t="s">
        <v>245</v>
      </c>
      <c r="P692">
        <v>15</v>
      </c>
      <c r="Q692">
        <v>552.75</v>
      </c>
      <c r="W692" t="s">
        <v>66</v>
      </c>
      <c r="Y692" t="s">
        <v>245</v>
      </c>
      <c r="Z692">
        <v>15</v>
      </c>
      <c r="AA692">
        <v>552</v>
      </c>
      <c r="AG692" t="s">
        <v>67</v>
      </c>
      <c r="AI692" t="s">
        <v>245</v>
      </c>
      <c r="AJ692">
        <v>15</v>
      </c>
      <c r="AK692">
        <v>552</v>
      </c>
    </row>
    <row r="693" spans="1:37" ht="15" customHeight="1">
      <c r="A693" t="str">
        <f>LEFT(Table1[[#This Row],[address]],3)&amp;(RIGHT(Table1[[#This Row],[address]],LEN(Table1[[#This Row],[address]])-3)+1)</f>
        <v>$B$31</v>
      </c>
      <c r="B693" t="str">
        <f>IF(Table1[[#This Row],[E]]&lt;&gt;"",1,"x")</f>
        <v>x</v>
      </c>
      <c r="C693" t="s">
        <v>64</v>
      </c>
      <c r="E693" t="s">
        <v>246</v>
      </c>
      <c r="F693">
        <v>15</v>
      </c>
      <c r="G693">
        <v>552</v>
      </c>
      <c r="H693">
        <f>MAX(Table1[[#This Row],[h]],Table1[[#This Row],[h8]],Table1[[#This Row],[h17]],Table1[[#This Row],[h26]])</f>
        <v>15</v>
      </c>
      <c r="I693">
        <f>MAX(Table1[[#This Row],[w]],Table1[[#This Row],[w9]],Table1[[#This Row],[w18]],Table1[[#This Row],[w27]])</f>
        <v>552.75</v>
      </c>
      <c r="J693" t="b">
        <f>AND(Table1[[#This Row],[address]]=Table1[[#This Row],[address7]],Table1[[#This Row],[address]]=Table1[[#This Row],[address16]],Table1[[#This Row],[address]]=Table1[[#This Row],[address25]])</f>
        <v>1</v>
      </c>
      <c r="M693" t="s">
        <v>65</v>
      </c>
      <c r="O693" t="s">
        <v>246</v>
      </c>
      <c r="P693">
        <v>15</v>
      </c>
      <c r="Q693">
        <v>552.75</v>
      </c>
      <c r="W693" t="s">
        <v>66</v>
      </c>
      <c r="Y693" t="s">
        <v>246</v>
      </c>
      <c r="Z693">
        <v>15</v>
      </c>
      <c r="AA693">
        <v>552</v>
      </c>
      <c r="AG693" t="s">
        <v>67</v>
      </c>
      <c r="AI693" t="s">
        <v>246</v>
      </c>
      <c r="AJ693">
        <v>15</v>
      </c>
      <c r="AK693">
        <v>552</v>
      </c>
    </row>
    <row r="694" spans="1:37" ht="15" customHeight="1">
      <c r="A694" t="str">
        <f>LEFT(Table1[[#This Row],[address]],3)&amp;(RIGHT(Table1[[#This Row],[address]],LEN(Table1[[#This Row],[address]])-3)+1)</f>
        <v>$C$2</v>
      </c>
      <c r="B694">
        <f>IF(Table1[[#This Row],[E]]&lt;&gt;"",1,"x")</f>
        <v>1</v>
      </c>
      <c r="C694" t="s">
        <v>64</v>
      </c>
      <c r="D694" t="s">
        <v>341</v>
      </c>
      <c r="E694" t="s">
        <v>249</v>
      </c>
      <c r="F694">
        <v>21</v>
      </c>
      <c r="G694">
        <v>48</v>
      </c>
      <c r="H694">
        <f>MAX(Table1[[#This Row],[h]],Table1[[#This Row],[h8]],Table1[[#This Row],[h17]],Table1[[#This Row],[h26]])</f>
        <v>21</v>
      </c>
      <c r="I694">
        <f>MAX(Table1[[#This Row],[w]],Table1[[#This Row],[w9]],Table1[[#This Row],[w18]],Table1[[#This Row],[w27]])</f>
        <v>48.75</v>
      </c>
      <c r="J694" t="b">
        <f>AND(Table1[[#This Row],[address]]=Table1[[#This Row],[address7]],Table1[[#This Row],[address]]=Table1[[#This Row],[address16]],Table1[[#This Row],[address]]=Table1[[#This Row],[address25]])</f>
        <v>1</v>
      </c>
      <c r="M694" t="s">
        <v>65</v>
      </c>
      <c r="N694" t="s">
        <v>341</v>
      </c>
      <c r="O694" t="s">
        <v>249</v>
      </c>
      <c r="P694">
        <v>21</v>
      </c>
      <c r="Q694">
        <v>48.75</v>
      </c>
      <c r="W694" t="s">
        <v>66</v>
      </c>
      <c r="X694" t="s">
        <v>341</v>
      </c>
      <c r="Y694" t="s">
        <v>249</v>
      </c>
      <c r="Z694">
        <v>21</v>
      </c>
      <c r="AA694">
        <v>48</v>
      </c>
      <c r="AG694" t="s">
        <v>67</v>
      </c>
      <c r="AH694" t="s">
        <v>342</v>
      </c>
      <c r="AI694" t="s">
        <v>249</v>
      </c>
      <c r="AJ694">
        <v>21</v>
      </c>
      <c r="AK694">
        <v>48</v>
      </c>
    </row>
    <row r="695" spans="1:37" ht="15" customHeight="1">
      <c r="A695" t="str">
        <f>LEFT(Table1[[#This Row],[address]],3)&amp;(RIGHT(Table1[[#This Row],[address]],LEN(Table1[[#This Row],[address]])-3)+1)</f>
        <v>$C$3</v>
      </c>
      <c r="B695" t="s">
        <v>155</v>
      </c>
      <c r="C695" t="s">
        <v>64</v>
      </c>
      <c r="D695" t="s">
        <v>32</v>
      </c>
      <c r="E695" t="s">
        <v>248</v>
      </c>
      <c r="F695">
        <v>15.75</v>
      </c>
      <c r="G695">
        <v>48</v>
      </c>
      <c r="H695">
        <f>MAX(Table1[[#This Row],[h]],Table1[[#This Row],[h8]],Table1[[#This Row],[h17]],Table1[[#This Row],[h26]])</f>
        <v>15.75</v>
      </c>
      <c r="I695">
        <f>MAX(Table1[[#This Row],[w]],Table1[[#This Row],[w9]],Table1[[#This Row],[w18]],Table1[[#This Row],[w27]])</f>
        <v>48.75</v>
      </c>
      <c r="J695" t="b">
        <f>AND(Table1[[#This Row],[address]]=Table1[[#This Row],[address7]],Table1[[#This Row],[address]]=Table1[[#This Row],[address16]],Table1[[#This Row],[address]]=Table1[[#This Row],[address25]])</f>
        <v>1</v>
      </c>
      <c r="M695" t="s">
        <v>65</v>
      </c>
      <c r="N695" t="s">
        <v>32</v>
      </c>
      <c r="O695" t="s">
        <v>248</v>
      </c>
      <c r="P695">
        <v>15.75</v>
      </c>
      <c r="Q695">
        <v>48.75</v>
      </c>
      <c r="W695" t="s">
        <v>66</v>
      </c>
      <c r="X695" t="s">
        <v>32</v>
      </c>
      <c r="Y695" t="s">
        <v>248</v>
      </c>
      <c r="Z695">
        <v>15.75</v>
      </c>
      <c r="AA695">
        <v>48</v>
      </c>
      <c r="AG695" t="s">
        <v>67</v>
      </c>
      <c r="AH695" t="s">
        <v>32</v>
      </c>
      <c r="AI695" t="s">
        <v>248</v>
      </c>
      <c r="AJ695">
        <v>15.75</v>
      </c>
      <c r="AK695">
        <v>48</v>
      </c>
    </row>
    <row r="696" spans="1:37" ht="15" customHeight="1">
      <c r="A696" t="str">
        <f>LEFT(Table1[[#This Row],[address]],3)&amp;(RIGHT(Table1[[#This Row],[address]],LEN(Table1[[#This Row],[address]])-3)+1)</f>
        <v>$C$4</v>
      </c>
      <c r="B696" t="str">
        <f>IF(Table1[[#This Row],[E]]&lt;&gt;"",1,"x")</f>
        <v>x</v>
      </c>
      <c r="C696" t="s">
        <v>64</v>
      </c>
      <c r="E696" t="s">
        <v>250</v>
      </c>
      <c r="F696">
        <v>48.75</v>
      </c>
      <c r="G696">
        <v>48</v>
      </c>
      <c r="H696">
        <f>MAX(Table1[[#This Row],[h]],Table1[[#This Row],[h8]],Table1[[#This Row],[h17]],Table1[[#This Row],[h26]])</f>
        <v>78.75</v>
      </c>
      <c r="I696">
        <f>MAX(Table1[[#This Row],[w]],Table1[[#This Row],[w9]],Table1[[#This Row],[w18]],Table1[[#This Row],[w27]])</f>
        <v>48.75</v>
      </c>
      <c r="J696" t="b">
        <f>AND(Table1[[#This Row],[address]]=Table1[[#This Row],[address7]],Table1[[#This Row],[address]]=Table1[[#This Row],[address16]],Table1[[#This Row],[address]]=Table1[[#This Row],[address25]])</f>
        <v>1</v>
      </c>
      <c r="M696" t="s">
        <v>65</v>
      </c>
      <c r="O696" t="s">
        <v>250</v>
      </c>
      <c r="P696">
        <v>78.75</v>
      </c>
      <c r="Q696">
        <v>48.75</v>
      </c>
      <c r="W696" t="s">
        <v>66</v>
      </c>
      <c r="Y696" t="s">
        <v>250</v>
      </c>
      <c r="Z696">
        <v>48.75</v>
      </c>
      <c r="AA696">
        <v>48</v>
      </c>
      <c r="AG696" t="s">
        <v>67</v>
      </c>
      <c r="AI696" t="s">
        <v>250</v>
      </c>
      <c r="AJ696">
        <v>48.75</v>
      </c>
      <c r="AK696">
        <v>48</v>
      </c>
    </row>
    <row r="697" spans="1:37" ht="15" customHeight="1">
      <c r="A697" t="str">
        <f>LEFT(Table1[[#This Row],[address]],3)&amp;(RIGHT(Table1[[#This Row],[address]],LEN(Table1[[#This Row],[address]])-3)+1)</f>
        <v>$C$5</v>
      </c>
      <c r="B697" t="s">
        <v>155</v>
      </c>
      <c r="C697" t="s">
        <v>64</v>
      </c>
      <c r="D697" t="s">
        <v>32</v>
      </c>
      <c r="E697" t="s">
        <v>251</v>
      </c>
      <c r="F697">
        <v>29.25</v>
      </c>
      <c r="G697">
        <v>48</v>
      </c>
      <c r="H697">
        <f>MAX(Table1[[#This Row],[h]],Table1[[#This Row],[h8]],Table1[[#This Row],[h17]],Table1[[#This Row],[h26]])</f>
        <v>29.25</v>
      </c>
      <c r="I697">
        <f>MAX(Table1[[#This Row],[w]],Table1[[#This Row],[w9]],Table1[[#This Row],[w18]],Table1[[#This Row],[w27]])</f>
        <v>48.75</v>
      </c>
      <c r="J697" t="b">
        <f>AND(Table1[[#This Row],[address]]=Table1[[#This Row],[address7]],Table1[[#This Row],[address]]=Table1[[#This Row],[address16]],Table1[[#This Row],[address]]=Table1[[#This Row],[address25]])</f>
        <v>1</v>
      </c>
      <c r="M697" t="s">
        <v>65</v>
      </c>
      <c r="N697" t="s">
        <v>32</v>
      </c>
      <c r="O697" t="s">
        <v>251</v>
      </c>
      <c r="P697">
        <v>29.25</v>
      </c>
      <c r="Q697">
        <v>48.75</v>
      </c>
      <c r="W697" t="s">
        <v>66</v>
      </c>
      <c r="X697" t="s">
        <v>32</v>
      </c>
      <c r="Y697" t="s">
        <v>251</v>
      </c>
      <c r="Z697">
        <v>29.25</v>
      </c>
      <c r="AA697">
        <v>48</v>
      </c>
      <c r="AG697" t="s">
        <v>67</v>
      </c>
      <c r="AH697" t="s">
        <v>32</v>
      </c>
      <c r="AI697" t="s">
        <v>251</v>
      </c>
      <c r="AJ697">
        <v>29.25</v>
      </c>
      <c r="AK697">
        <v>48</v>
      </c>
    </row>
    <row r="698" spans="1:37" ht="15" customHeight="1">
      <c r="A698" t="str">
        <f>LEFT(Table1[[#This Row],[address]],3)&amp;(RIGHT(Table1[[#This Row],[address]],LEN(Table1[[#This Row],[address]])-3)+1)</f>
        <v>$C$6</v>
      </c>
      <c r="B698" t="str">
        <f>IF(Table1[[#This Row],[E]]&lt;&gt;"",1,"x")</f>
        <v>x</v>
      </c>
      <c r="C698" t="s">
        <v>64</v>
      </c>
      <c r="E698" t="s">
        <v>252</v>
      </c>
      <c r="F698">
        <v>61.5</v>
      </c>
      <c r="G698">
        <v>48</v>
      </c>
      <c r="H698">
        <f>MAX(Table1[[#This Row],[h]],Table1[[#This Row],[h8]],Table1[[#This Row],[h17]],Table1[[#This Row],[h26]])</f>
        <v>61.5</v>
      </c>
      <c r="I698">
        <f>MAX(Table1[[#This Row],[w]],Table1[[#This Row],[w9]],Table1[[#This Row],[w18]],Table1[[#This Row],[w27]])</f>
        <v>48.75</v>
      </c>
      <c r="J698" t="b">
        <f>AND(Table1[[#This Row],[address]]=Table1[[#This Row],[address7]],Table1[[#This Row],[address]]=Table1[[#This Row],[address16]],Table1[[#This Row],[address]]=Table1[[#This Row],[address25]])</f>
        <v>1</v>
      </c>
      <c r="M698" t="s">
        <v>65</v>
      </c>
      <c r="O698" t="s">
        <v>252</v>
      </c>
      <c r="P698">
        <v>61.5</v>
      </c>
      <c r="Q698">
        <v>48.75</v>
      </c>
      <c r="W698" t="s">
        <v>66</v>
      </c>
      <c r="Y698" t="s">
        <v>252</v>
      </c>
      <c r="Z698">
        <v>61.5</v>
      </c>
      <c r="AA698">
        <v>48</v>
      </c>
      <c r="AG698" t="s">
        <v>67</v>
      </c>
      <c r="AI698" t="s">
        <v>252</v>
      </c>
      <c r="AJ698">
        <v>61.5</v>
      </c>
      <c r="AK698">
        <v>48</v>
      </c>
    </row>
    <row r="699" spans="1:37" ht="15" customHeight="1">
      <c r="A699" t="str">
        <f>LEFT(Table1[[#This Row],[address]],3)&amp;(RIGHT(Table1[[#This Row],[address]],LEN(Table1[[#This Row],[address]])-3)+1)</f>
        <v>$C$7</v>
      </c>
      <c r="B699" t="str">
        <f>IF(Table1[[#This Row],[E]]&lt;&gt;"",1,"x")</f>
        <v>x</v>
      </c>
      <c r="C699" t="s">
        <v>64</v>
      </c>
      <c r="E699" t="s">
        <v>253</v>
      </c>
      <c r="F699">
        <v>67.5</v>
      </c>
      <c r="G699">
        <v>48</v>
      </c>
      <c r="H699">
        <f>MAX(Table1[[#This Row],[h]],Table1[[#This Row],[h8]],Table1[[#This Row],[h17]],Table1[[#This Row],[h26]])</f>
        <v>67.5</v>
      </c>
      <c r="I699">
        <f>MAX(Table1[[#This Row],[w]],Table1[[#This Row],[w9]],Table1[[#This Row],[w18]],Table1[[#This Row],[w27]])</f>
        <v>48.75</v>
      </c>
      <c r="J699" t="b">
        <f>AND(Table1[[#This Row],[address]]=Table1[[#This Row],[address7]],Table1[[#This Row],[address]]=Table1[[#This Row],[address16]],Table1[[#This Row],[address]]=Table1[[#This Row],[address25]])</f>
        <v>1</v>
      </c>
      <c r="M699" t="s">
        <v>65</v>
      </c>
      <c r="O699" t="s">
        <v>253</v>
      </c>
      <c r="P699">
        <v>67.5</v>
      </c>
      <c r="Q699">
        <v>48.75</v>
      </c>
      <c r="W699" t="s">
        <v>66</v>
      </c>
      <c r="Y699" t="s">
        <v>253</v>
      </c>
      <c r="Z699">
        <v>67.5</v>
      </c>
      <c r="AA699">
        <v>48</v>
      </c>
      <c r="AG699" t="s">
        <v>67</v>
      </c>
      <c r="AI699" t="s">
        <v>253</v>
      </c>
      <c r="AJ699">
        <v>67.5</v>
      </c>
      <c r="AK699">
        <v>48</v>
      </c>
    </row>
    <row r="700" spans="1:37" ht="15" customHeight="1">
      <c r="A700" t="str">
        <f>LEFT(Table1[[#This Row],[address]],3)&amp;(RIGHT(Table1[[#This Row],[address]],LEN(Table1[[#This Row],[address]])-3)+1)</f>
        <v>$C$8</v>
      </c>
      <c r="B700" t="str">
        <f>IF(Table1[[#This Row],[E]]&lt;&gt;"",1,"x")</f>
        <v>x</v>
      </c>
      <c r="C700" t="s">
        <v>64</v>
      </c>
      <c r="E700" t="s">
        <v>254</v>
      </c>
      <c r="F700">
        <v>71.25</v>
      </c>
      <c r="G700">
        <v>48</v>
      </c>
      <c r="H700">
        <f>MAX(Table1[[#This Row],[h]],Table1[[#This Row],[h8]],Table1[[#This Row],[h17]],Table1[[#This Row],[h26]])</f>
        <v>71.25</v>
      </c>
      <c r="I700">
        <f>MAX(Table1[[#This Row],[w]],Table1[[#This Row],[w9]],Table1[[#This Row],[w18]],Table1[[#This Row],[w27]])</f>
        <v>48.75</v>
      </c>
      <c r="J700" t="b">
        <f>AND(Table1[[#This Row],[address]]=Table1[[#This Row],[address7]],Table1[[#This Row],[address]]=Table1[[#This Row],[address16]],Table1[[#This Row],[address]]=Table1[[#This Row],[address25]])</f>
        <v>1</v>
      </c>
      <c r="M700" t="s">
        <v>65</v>
      </c>
      <c r="O700" t="s">
        <v>254</v>
      </c>
      <c r="P700">
        <v>70.5</v>
      </c>
      <c r="Q700">
        <v>48.75</v>
      </c>
      <c r="W700" t="s">
        <v>66</v>
      </c>
      <c r="Y700" t="s">
        <v>254</v>
      </c>
      <c r="Z700">
        <v>70.5</v>
      </c>
      <c r="AA700">
        <v>48</v>
      </c>
      <c r="AG700" t="s">
        <v>67</v>
      </c>
      <c r="AI700" t="s">
        <v>254</v>
      </c>
      <c r="AJ700">
        <v>70.5</v>
      </c>
      <c r="AK700">
        <v>48</v>
      </c>
    </row>
    <row r="701" spans="1:37" ht="15" customHeight="1">
      <c r="A701" t="str">
        <f>LEFT(Table1[[#This Row],[address]],3)&amp;(RIGHT(Table1[[#This Row],[address]],LEN(Table1[[#This Row],[address]])-3)+1)</f>
        <v>$C$9</v>
      </c>
      <c r="B701" t="str">
        <f>IF(Table1[[#This Row],[E]]&lt;&gt;"",1,"x")</f>
        <v>x</v>
      </c>
      <c r="C701" t="s">
        <v>64</v>
      </c>
      <c r="E701" t="s">
        <v>255</v>
      </c>
      <c r="F701">
        <v>79.5</v>
      </c>
      <c r="G701">
        <v>48</v>
      </c>
      <c r="H701">
        <f>MAX(Table1[[#This Row],[h]],Table1[[#This Row],[h8]],Table1[[#This Row],[h17]],Table1[[#This Row],[h26]])</f>
        <v>79.5</v>
      </c>
      <c r="I701">
        <f>MAX(Table1[[#This Row],[w]],Table1[[#This Row],[w9]],Table1[[#This Row],[w18]],Table1[[#This Row],[w27]])</f>
        <v>48.75</v>
      </c>
      <c r="J701" t="b">
        <f>AND(Table1[[#This Row],[address]]=Table1[[#This Row],[address7]],Table1[[#This Row],[address]]=Table1[[#This Row],[address16]],Table1[[#This Row],[address]]=Table1[[#This Row],[address25]])</f>
        <v>1</v>
      </c>
      <c r="M701" t="s">
        <v>65</v>
      </c>
      <c r="O701" t="s">
        <v>255</v>
      </c>
      <c r="P701">
        <v>79.5</v>
      </c>
      <c r="Q701">
        <v>48.75</v>
      </c>
      <c r="W701" t="s">
        <v>66</v>
      </c>
      <c r="Y701" t="s">
        <v>255</v>
      </c>
      <c r="Z701">
        <v>79.5</v>
      </c>
      <c r="AA701">
        <v>48</v>
      </c>
      <c r="AG701" t="s">
        <v>67</v>
      </c>
      <c r="AI701" t="s">
        <v>255</v>
      </c>
      <c r="AJ701">
        <v>79.5</v>
      </c>
      <c r="AK701">
        <v>48</v>
      </c>
    </row>
    <row r="702" spans="1:37" ht="15" customHeight="1">
      <c r="A702" t="str">
        <f>LEFT(Table1[[#This Row],[address]],3)&amp;(RIGHT(Table1[[#This Row],[address]],LEN(Table1[[#This Row],[address]])-3)+1)</f>
        <v>$C$10</v>
      </c>
      <c r="B702" t="str">
        <f>IF(Table1[[#This Row],[E]]&lt;&gt;"",1,"x")</f>
        <v>x</v>
      </c>
      <c r="C702" t="s">
        <v>64</v>
      </c>
      <c r="E702" t="s">
        <v>256</v>
      </c>
      <c r="F702">
        <v>15.75</v>
      </c>
      <c r="G702">
        <v>48</v>
      </c>
      <c r="H702">
        <f>MAX(Table1[[#This Row],[h]],Table1[[#This Row],[h8]],Table1[[#This Row],[h17]],Table1[[#This Row],[h26]])</f>
        <v>15.75</v>
      </c>
      <c r="I702">
        <f>MAX(Table1[[#This Row],[w]],Table1[[#This Row],[w9]],Table1[[#This Row],[w18]],Table1[[#This Row],[w27]])</f>
        <v>48.75</v>
      </c>
      <c r="J702" t="b">
        <f>AND(Table1[[#This Row],[address]]=Table1[[#This Row],[address7]],Table1[[#This Row],[address]]=Table1[[#This Row],[address16]],Table1[[#This Row],[address]]=Table1[[#This Row],[address25]])</f>
        <v>1</v>
      </c>
      <c r="M702" t="s">
        <v>65</v>
      </c>
      <c r="O702" t="s">
        <v>256</v>
      </c>
      <c r="P702">
        <v>15.75</v>
      </c>
      <c r="Q702">
        <v>48.75</v>
      </c>
      <c r="W702" t="s">
        <v>66</v>
      </c>
      <c r="Y702" t="s">
        <v>256</v>
      </c>
      <c r="Z702">
        <v>15.75</v>
      </c>
      <c r="AA702">
        <v>48</v>
      </c>
      <c r="AG702" t="s">
        <v>67</v>
      </c>
      <c r="AI702" t="s">
        <v>256</v>
      </c>
      <c r="AJ702">
        <v>15.75</v>
      </c>
      <c r="AK702">
        <v>48</v>
      </c>
    </row>
    <row r="703" spans="1:37" ht="15" customHeight="1">
      <c r="A703" t="str">
        <f>LEFT(Table1[[#This Row],[address]],3)&amp;(RIGHT(Table1[[#This Row],[address]],LEN(Table1[[#This Row],[address]])-3)+1)</f>
        <v>$C$11</v>
      </c>
      <c r="B703" t="str">
        <f>IF(Table1[[#This Row],[E]]&lt;&gt;"",1,"x")</f>
        <v>x</v>
      </c>
      <c r="C703" t="s">
        <v>64</v>
      </c>
      <c r="E703" t="s">
        <v>257</v>
      </c>
      <c r="F703">
        <v>99.75</v>
      </c>
      <c r="G703">
        <v>48</v>
      </c>
      <c r="H703">
        <f>MAX(Table1[[#This Row],[h]],Table1[[#This Row],[h8]],Table1[[#This Row],[h17]],Table1[[#This Row],[h26]])</f>
        <v>99.75</v>
      </c>
      <c r="I703">
        <f>MAX(Table1[[#This Row],[w]],Table1[[#This Row],[w9]],Table1[[#This Row],[w18]],Table1[[#This Row],[w27]])</f>
        <v>48.75</v>
      </c>
      <c r="J703" t="b">
        <f>AND(Table1[[#This Row],[address]]=Table1[[#This Row],[address7]],Table1[[#This Row],[address]]=Table1[[#This Row],[address16]],Table1[[#This Row],[address]]=Table1[[#This Row],[address25]])</f>
        <v>1</v>
      </c>
      <c r="M703" t="s">
        <v>65</v>
      </c>
      <c r="O703" t="s">
        <v>257</v>
      </c>
      <c r="P703">
        <v>99.75</v>
      </c>
      <c r="Q703">
        <v>48.75</v>
      </c>
      <c r="W703" t="s">
        <v>66</v>
      </c>
      <c r="Y703" t="s">
        <v>257</v>
      </c>
      <c r="Z703">
        <v>99.75</v>
      </c>
      <c r="AA703">
        <v>48</v>
      </c>
      <c r="AG703" t="s">
        <v>67</v>
      </c>
      <c r="AI703" t="s">
        <v>257</v>
      </c>
      <c r="AJ703">
        <v>99.75</v>
      </c>
      <c r="AK703">
        <v>48</v>
      </c>
    </row>
    <row r="704" spans="1:37" ht="15" customHeight="1">
      <c r="A704" t="str">
        <f>LEFT(Table1[[#This Row],[address]],3)&amp;(RIGHT(Table1[[#This Row],[address]],LEN(Table1[[#This Row],[address]])-3)+1)</f>
        <v>$C$12</v>
      </c>
      <c r="B704" t="str">
        <f>IF(Table1[[#This Row],[E]]&lt;&gt;"",1,"x")</f>
        <v>x</v>
      </c>
      <c r="C704" t="s">
        <v>64</v>
      </c>
      <c r="E704" t="s">
        <v>258</v>
      </c>
      <c r="F704">
        <v>15</v>
      </c>
      <c r="G704">
        <v>48</v>
      </c>
      <c r="H704">
        <f>MAX(Table1[[#This Row],[h]],Table1[[#This Row],[h8]],Table1[[#This Row],[h17]],Table1[[#This Row],[h26]])</f>
        <v>15</v>
      </c>
      <c r="I704">
        <f>MAX(Table1[[#This Row],[w]],Table1[[#This Row],[w9]],Table1[[#This Row],[w18]],Table1[[#This Row],[w27]])</f>
        <v>48.75</v>
      </c>
      <c r="J704" t="b">
        <f>AND(Table1[[#This Row],[address]]=Table1[[#This Row],[address7]],Table1[[#This Row],[address]]=Table1[[#This Row],[address16]],Table1[[#This Row],[address]]=Table1[[#This Row],[address25]])</f>
        <v>1</v>
      </c>
      <c r="M704" t="s">
        <v>65</v>
      </c>
      <c r="O704" t="s">
        <v>258</v>
      </c>
      <c r="P704">
        <v>15</v>
      </c>
      <c r="Q704">
        <v>48.75</v>
      </c>
      <c r="W704" t="s">
        <v>66</v>
      </c>
      <c r="Y704" t="s">
        <v>258</v>
      </c>
      <c r="Z704">
        <v>15</v>
      </c>
      <c r="AA704">
        <v>48</v>
      </c>
      <c r="AG704" t="s">
        <v>67</v>
      </c>
      <c r="AI704" t="s">
        <v>258</v>
      </c>
      <c r="AJ704">
        <v>15</v>
      </c>
      <c r="AK704">
        <v>48</v>
      </c>
    </row>
    <row r="705" spans="1:37" ht="15" customHeight="1">
      <c r="A705" t="str">
        <f>LEFT(Table1[[#This Row],[address]],3)&amp;(RIGHT(Table1[[#This Row],[address]],LEN(Table1[[#This Row],[address]])-3)+1)</f>
        <v>$C$13</v>
      </c>
      <c r="B705" t="str">
        <f>IF(Table1[[#This Row],[E]]&lt;&gt;"",1,"x")</f>
        <v>x</v>
      </c>
      <c r="C705" t="s">
        <v>64</v>
      </c>
      <c r="E705" t="s">
        <v>259</v>
      </c>
      <c r="F705">
        <v>15</v>
      </c>
      <c r="G705">
        <v>48</v>
      </c>
      <c r="H705">
        <f>MAX(Table1[[#This Row],[h]],Table1[[#This Row],[h8]],Table1[[#This Row],[h17]],Table1[[#This Row],[h26]])</f>
        <v>52.5</v>
      </c>
      <c r="I705">
        <f>MAX(Table1[[#This Row],[w]],Table1[[#This Row],[w9]],Table1[[#This Row],[w18]],Table1[[#This Row],[w27]])</f>
        <v>48.75</v>
      </c>
      <c r="J705" t="b">
        <f>AND(Table1[[#This Row],[address]]=Table1[[#This Row],[address7]],Table1[[#This Row],[address]]=Table1[[#This Row],[address16]],Table1[[#This Row],[address]]=Table1[[#This Row],[address25]])</f>
        <v>1</v>
      </c>
      <c r="M705" t="s">
        <v>65</v>
      </c>
      <c r="O705" t="s">
        <v>259</v>
      </c>
      <c r="P705">
        <v>52.5</v>
      </c>
      <c r="Q705">
        <v>48.75</v>
      </c>
      <c r="W705" t="s">
        <v>66</v>
      </c>
      <c r="Y705" t="s">
        <v>259</v>
      </c>
      <c r="Z705">
        <v>15</v>
      </c>
      <c r="AA705">
        <v>48</v>
      </c>
      <c r="AG705" t="s">
        <v>67</v>
      </c>
      <c r="AI705" t="s">
        <v>259</v>
      </c>
      <c r="AJ705">
        <v>15</v>
      </c>
      <c r="AK705">
        <v>48</v>
      </c>
    </row>
    <row r="706" spans="1:37" ht="15" customHeight="1">
      <c r="A706" t="str">
        <f>LEFT(Table1[[#This Row],[address]],3)&amp;(RIGHT(Table1[[#This Row],[address]],LEN(Table1[[#This Row],[address]])-3)+1)</f>
        <v>$C$14</v>
      </c>
      <c r="B706" t="str">
        <f>IF(Table1[[#This Row],[E]]&lt;&gt;"",1,"x")</f>
        <v>x</v>
      </c>
      <c r="C706" t="s">
        <v>64</v>
      </c>
      <c r="E706" t="s">
        <v>260</v>
      </c>
      <c r="F706">
        <v>15</v>
      </c>
      <c r="G706">
        <v>48</v>
      </c>
      <c r="H706">
        <f>MAX(Table1[[#This Row],[h]],Table1[[#This Row],[h8]],Table1[[#This Row],[h17]],Table1[[#This Row],[h26]])</f>
        <v>15</v>
      </c>
      <c r="I706">
        <f>MAX(Table1[[#This Row],[w]],Table1[[#This Row],[w9]],Table1[[#This Row],[w18]],Table1[[#This Row],[w27]])</f>
        <v>48.75</v>
      </c>
      <c r="J706" t="b">
        <f>AND(Table1[[#This Row],[address]]=Table1[[#This Row],[address7]],Table1[[#This Row],[address]]=Table1[[#This Row],[address16]],Table1[[#This Row],[address]]=Table1[[#This Row],[address25]])</f>
        <v>1</v>
      </c>
      <c r="M706" t="s">
        <v>65</v>
      </c>
      <c r="O706" t="s">
        <v>260</v>
      </c>
      <c r="P706">
        <v>15</v>
      </c>
      <c r="Q706">
        <v>48.75</v>
      </c>
      <c r="W706" t="s">
        <v>66</v>
      </c>
      <c r="Y706" t="s">
        <v>260</v>
      </c>
      <c r="Z706">
        <v>15</v>
      </c>
      <c r="AA706">
        <v>48</v>
      </c>
      <c r="AG706" t="s">
        <v>67</v>
      </c>
      <c r="AI706" t="s">
        <v>260</v>
      </c>
      <c r="AJ706">
        <v>15</v>
      </c>
      <c r="AK706">
        <v>48</v>
      </c>
    </row>
    <row r="707" spans="1:37" ht="15" customHeight="1">
      <c r="A707" t="str">
        <f>LEFT(Table1[[#This Row],[address]],3)&amp;(RIGHT(Table1[[#This Row],[address]],LEN(Table1[[#This Row],[address]])-3)+1)</f>
        <v>$C$15</v>
      </c>
      <c r="B707" t="str">
        <f>IF(Table1[[#This Row],[E]]&lt;&gt;"",1,"x")</f>
        <v>x</v>
      </c>
      <c r="C707" t="s">
        <v>64</v>
      </c>
      <c r="E707" t="s">
        <v>261</v>
      </c>
      <c r="F707">
        <v>15</v>
      </c>
      <c r="G707">
        <v>48</v>
      </c>
      <c r="H707">
        <f>MAX(Table1[[#This Row],[h]],Table1[[#This Row],[h8]],Table1[[#This Row],[h17]],Table1[[#This Row],[h26]])</f>
        <v>15</v>
      </c>
      <c r="I707">
        <f>MAX(Table1[[#This Row],[w]],Table1[[#This Row],[w9]],Table1[[#This Row],[w18]],Table1[[#This Row],[w27]])</f>
        <v>48.75</v>
      </c>
      <c r="J707" t="b">
        <f>AND(Table1[[#This Row],[address]]=Table1[[#This Row],[address7]],Table1[[#This Row],[address]]=Table1[[#This Row],[address16]],Table1[[#This Row],[address]]=Table1[[#This Row],[address25]])</f>
        <v>1</v>
      </c>
      <c r="M707" t="s">
        <v>65</v>
      </c>
      <c r="O707" t="s">
        <v>261</v>
      </c>
      <c r="P707">
        <v>15</v>
      </c>
      <c r="Q707">
        <v>48.75</v>
      </c>
      <c r="W707" t="s">
        <v>66</v>
      </c>
      <c r="Y707" t="s">
        <v>261</v>
      </c>
      <c r="Z707">
        <v>15</v>
      </c>
      <c r="AA707">
        <v>48</v>
      </c>
      <c r="AG707" t="s">
        <v>67</v>
      </c>
      <c r="AI707" t="s">
        <v>261</v>
      </c>
      <c r="AJ707">
        <v>15</v>
      </c>
      <c r="AK707">
        <v>48</v>
      </c>
    </row>
    <row r="708" spans="1:37" ht="15" customHeight="1">
      <c r="A708" t="str">
        <f>LEFT(Table1[[#This Row],[address]],3)&amp;(RIGHT(Table1[[#This Row],[address]],LEN(Table1[[#This Row],[address]])-3)+1)</f>
        <v>$C$16</v>
      </c>
      <c r="B708" t="str">
        <f>IF(Table1[[#This Row],[E]]&lt;&gt;"",1,"x")</f>
        <v>x</v>
      </c>
      <c r="C708" t="s">
        <v>64</v>
      </c>
      <c r="E708" t="s">
        <v>262</v>
      </c>
      <c r="F708">
        <v>15</v>
      </c>
      <c r="G708">
        <v>48</v>
      </c>
      <c r="H708">
        <f>MAX(Table1[[#This Row],[h]],Table1[[#This Row],[h8]],Table1[[#This Row],[h17]],Table1[[#This Row],[h26]])</f>
        <v>15</v>
      </c>
      <c r="I708">
        <f>MAX(Table1[[#This Row],[w]],Table1[[#This Row],[w9]],Table1[[#This Row],[w18]],Table1[[#This Row],[w27]])</f>
        <v>48.75</v>
      </c>
      <c r="J708" t="b">
        <f>AND(Table1[[#This Row],[address]]=Table1[[#This Row],[address7]],Table1[[#This Row],[address]]=Table1[[#This Row],[address16]],Table1[[#This Row],[address]]=Table1[[#This Row],[address25]])</f>
        <v>1</v>
      </c>
      <c r="M708" t="s">
        <v>65</v>
      </c>
      <c r="O708" t="s">
        <v>262</v>
      </c>
      <c r="P708">
        <v>15</v>
      </c>
      <c r="Q708">
        <v>48.75</v>
      </c>
      <c r="W708" t="s">
        <v>66</v>
      </c>
      <c r="Y708" t="s">
        <v>262</v>
      </c>
      <c r="Z708">
        <v>15</v>
      </c>
      <c r="AA708">
        <v>48</v>
      </c>
      <c r="AG708" t="s">
        <v>67</v>
      </c>
      <c r="AI708" t="s">
        <v>262</v>
      </c>
      <c r="AJ708">
        <v>15</v>
      </c>
      <c r="AK708">
        <v>48</v>
      </c>
    </row>
    <row r="709" spans="1:37" ht="15" customHeight="1">
      <c r="A709" t="str">
        <f>LEFT(Table1[[#This Row],[address]],3)&amp;(RIGHT(Table1[[#This Row],[address]],LEN(Table1[[#This Row],[address]])-3)+1)</f>
        <v>$C$17</v>
      </c>
      <c r="B709" t="str">
        <f>IF(Table1[[#This Row],[E]]&lt;&gt;"",1,"x")</f>
        <v>x</v>
      </c>
      <c r="C709" t="s">
        <v>64</v>
      </c>
      <c r="E709" t="s">
        <v>263</v>
      </c>
      <c r="F709">
        <v>15</v>
      </c>
      <c r="G709">
        <v>48</v>
      </c>
      <c r="H709">
        <f>MAX(Table1[[#This Row],[h]],Table1[[#This Row],[h8]],Table1[[#This Row],[h17]],Table1[[#This Row],[h26]])</f>
        <v>15</v>
      </c>
      <c r="I709">
        <f>MAX(Table1[[#This Row],[w]],Table1[[#This Row],[w9]],Table1[[#This Row],[w18]],Table1[[#This Row],[w27]])</f>
        <v>48.75</v>
      </c>
      <c r="J709" t="b">
        <f>AND(Table1[[#This Row],[address]]=Table1[[#This Row],[address7]],Table1[[#This Row],[address]]=Table1[[#This Row],[address16]],Table1[[#This Row],[address]]=Table1[[#This Row],[address25]])</f>
        <v>1</v>
      </c>
      <c r="M709" t="s">
        <v>65</v>
      </c>
      <c r="O709" t="s">
        <v>263</v>
      </c>
      <c r="P709">
        <v>15</v>
      </c>
      <c r="Q709">
        <v>48.75</v>
      </c>
      <c r="W709" t="s">
        <v>66</v>
      </c>
      <c r="Y709" t="s">
        <v>263</v>
      </c>
      <c r="Z709">
        <v>15</v>
      </c>
      <c r="AA709">
        <v>48</v>
      </c>
      <c r="AG709" t="s">
        <v>67</v>
      </c>
      <c r="AI709" t="s">
        <v>263</v>
      </c>
      <c r="AJ709">
        <v>15</v>
      </c>
      <c r="AK709">
        <v>48</v>
      </c>
    </row>
    <row r="710" spans="1:37" ht="15" customHeight="1">
      <c r="A710" t="str">
        <f>LEFT(Table1[[#This Row],[address]],3)&amp;(RIGHT(Table1[[#This Row],[address]],LEN(Table1[[#This Row],[address]])-3)+1)</f>
        <v>$C$18</v>
      </c>
      <c r="B710" t="str">
        <f>IF(Table1[[#This Row],[E]]&lt;&gt;"",1,"x")</f>
        <v>x</v>
      </c>
      <c r="C710" t="s">
        <v>64</v>
      </c>
      <c r="E710" t="s">
        <v>265</v>
      </c>
      <c r="F710">
        <v>15</v>
      </c>
      <c r="G710">
        <v>48</v>
      </c>
      <c r="H710">
        <f>MAX(Table1[[#This Row],[h]],Table1[[#This Row],[h8]],Table1[[#This Row],[h17]],Table1[[#This Row],[h26]])</f>
        <v>15</v>
      </c>
      <c r="I710">
        <f>MAX(Table1[[#This Row],[w]],Table1[[#This Row],[w9]],Table1[[#This Row],[w18]],Table1[[#This Row],[w27]])</f>
        <v>48.75</v>
      </c>
      <c r="J710" t="b">
        <f>AND(Table1[[#This Row],[address]]=Table1[[#This Row],[address7]],Table1[[#This Row],[address]]=Table1[[#This Row],[address16]],Table1[[#This Row],[address]]=Table1[[#This Row],[address25]])</f>
        <v>1</v>
      </c>
      <c r="M710" t="s">
        <v>65</v>
      </c>
      <c r="O710" t="s">
        <v>265</v>
      </c>
      <c r="P710">
        <v>15</v>
      </c>
      <c r="Q710">
        <v>48.75</v>
      </c>
      <c r="W710" t="s">
        <v>66</v>
      </c>
      <c r="Y710" t="s">
        <v>265</v>
      </c>
      <c r="Z710">
        <v>15</v>
      </c>
      <c r="AA710">
        <v>48</v>
      </c>
      <c r="AG710" t="s">
        <v>67</v>
      </c>
      <c r="AI710" t="s">
        <v>265</v>
      </c>
      <c r="AJ710">
        <v>15</v>
      </c>
      <c r="AK710">
        <v>48</v>
      </c>
    </row>
    <row r="711" spans="1:37" ht="15" customHeight="1">
      <c r="A711" t="str">
        <f>LEFT(Table1[[#This Row],[address]],3)&amp;(RIGHT(Table1[[#This Row],[address]],LEN(Table1[[#This Row],[address]])-3)+1)</f>
        <v>$C$19</v>
      </c>
      <c r="B711" t="str">
        <f>IF(Table1[[#This Row],[E]]&lt;&gt;"",1,"x")</f>
        <v>x</v>
      </c>
      <c r="C711" t="s">
        <v>64</v>
      </c>
      <c r="E711" t="s">
        <v>270</v>
      </c>
      <c r="F711">
        <v>15</v>
      </c>
      <c r="G711">
        <v>48</v>
      </c>
      <c r="H711">
        <f>MAX(Table1[[#This Row],[h]],Table1[[#This Row],[h8]],Table1[[#This Row],[h17]],Table1[[#This Row],[h26]])</f>
        <v>15</v>
      </c>
      <c r="I711">
        <f>MAX(Table1[[#This Row],[w]],Table1[[#This Row],[w9]],Table1[[#This Row],[w18]],Table1[[#This Row],[w27]])</f>
        <v>48.75</v>
      </c>
      <c r="J711" t="b">
        <f>AND(Table1[[#This Row],[address]]=Table1[[#This Row],[address7]],Table1[[#This Row],[address]]=Table1[[#This Row],[address16]],Table1[[#This Row],[address]]=Table1[[#This Row],[address25]])</f>
        <v>1</v>
      </c>
      <c r="M711" t="s">
        <v>65</v>
      </c>
      <c r="O711" t="s">
        <v>270</v>
      </c>
      <c r="P711">
        <v>15</v>
      </c>
      <c r="Q711">
        <v>48.75</v>
      </c>
      <c r="W711" t="s">
        <v>66</v>
      </c>
      <c r="Y711" t="s">
        <v>270</v>
      </c>
      <c r="Z711">
        <v>15</v>
      </c>
      <c r="AA711">
        <v>48</v>
      </c>
      <c r="AG711" t="s">
        <v>67</v>
      </c>
      <c r="AI711" t="s">
        <v>270</v>
      </c>
      <c r="AJ711">
        <v>15</v>
      </c>
      <c r="AK711">
        <v>48</v>
      </c>
    </row>
    <row r="712" spans="1:37" ht="15" customHeight="1">
      <c r="A712" t="str">
        <f>LEFT(Table1[[#This Row],[address]],3)&amp;(RIGHT(Table1[[#This Row],[address]],LEN(Table1[[#This Row],[address]])-3)+1)</f>
        <v>$C$20</v>
      </c>
      <c r="B712" t="str">
        <f>IF(Table1[[#This Row],[E]]&lt;&gt;"",1,"x")</f>
        <v>x</v>
      </c>
      <c r="C712" t="s">
        <v>64</v>
      </c>
      <c r="E712" t="s">
        <v>275</v>
      </c>
      <c r="F712">
        <v>15</v>
      </c>
      <c r="G712">
        <v>48</v>
      </c>
      <c r="H712">
        <f>MAX(Table1[[#This Row],[h]],Table1[[#This Row],[h8]],Table1[[#This Row],[h17]],Table1[[#This Row],[h26]])</f>
        <v>15</v>
      </c>
      <c r="I712">
        <f>MAX(Table1[[#This Row],[w]],Table1[[#This Row],[w9]],Table1[[#This Row],[w18]],Table1[[#This Row],[w27]])</f>
        <v>48.75</v>
      </c>
      <c r="J712" t="b">
        <f>AND(Table1[[#This Row],[address]]=Table1[[#This Row],[address7]],Table1[[#This Row],[address]]=Table1[[#This Row],[address16]],Table1[[#This Row],[address]]=Table1[[#This Row],[address25]])</f>
        <v>1</v>
      </c>
      <c r="M712" t="s">
        <v>65</v>
      </c>
      <c r="O712" t="s">
        <v>275</v>
      </c>
      <c r="P712">
        <v>15</v>
      </c>
      <c r="Q712">
        <v>48.75</v>
      </c>
      <c r="W712" t="s">
        <v>66</v>
      </c>
      <c r="Y712" t="s">
        <v>275</v>
      </c>
      <c r="Z712">
        <v>15</v>
      </c>
      <c r="AA712">
        <v>48</v>
      </c>
      <c r="AG712" t="s">
        <v>67</v>
      </c>
      <c r="AI712" t="s">
        <v>275</v>
      </c>
      <c r="AJ712">
        <v>15</v>
      </c>
      <c r="AK712">
        <v>48</v>
      </c>
    </row>
    <row r="713" spans="1:37" ht="15" customHeight="1">
      <c r="A713" t="str">
        <f>LEFT(Table1[[#This Row],[address]],3)&amp;(RIGHT(Table1[[#This Row],[address]],LEN(Table1[[#This Row],[address]])-3)+1)</f>
        <v>$C$21</v>
      </c>
      <c r="B713" t="str">
        <f>IF(Table1[[#This Row],[E]]&lt;&gt;"",1,"x")</f>
        <v>x</v>
      </c>
      <c r="C713" t="s">
        <v>64</v>
      </c>
      <c r="E713" t="s">
        <v>280</v>
      </c>
      <c r="F713">
        <v>15</v>
      </c>
      <c r="G713">
        <v>48</v>
      </c>
      <c r="H713">
        <f>MAX(Table1[[#This Row],[h]],Table1[[#This Row],[h8]],Table1[[#This Row],[h17]],Table1[[#This Row],[h26]])</f>
        <v>15</v>
      </c>
      <c r="I713">
        <f>MAX(Table1[[#This Row],[w]],Table1[[#This Row],[w9]],Table1[[#This Row],[w18]],Table1[[#This Row],[w27]])</f>
        <v>48.75</v>
      </c>
      <c r="J713" t="b">
        <f>AND(Table1[[#This Row],[address]]=Table1[[#This Row],[address7]],Table1[[#This Row],[address]]=Table1[[#This Row],[address16]],Table1[[#This Row],[address]]=Table1[[#This Row],[address25]])</f>
        <v>1</v>
      </c>
      <c r="M713" t="s">
        <v>65</v>
      </c>
      <c r="O713" t="s">
        <v>280</v>
      </c>
      <c r="P713">
        <v>15</v>
      </c>
      <c r="Q713">
        <v>48.75</v>
      </c>
      <c r="W713" t="s">
        <v>66</v>
      </c>
      <c r="Y713" t="s">
        <v>280</v>
      </c>
      <c r="Z713">
        <v>15</v>
      </c>
      <c r="AA713">
        <v>48</v>
      </c>
      <c r="AG713" t="s">
        <v>67</v>
      </c>
      <c r="AI713" t="s">
        <v>280</v>
      </c>
      <c r="AJ713">
        <v>15</v>
      </c>
      <c r="AK713">
        <v>48</v>
      </c>
    </row>
    <row r="714" spans="1:37" ht="15" customHeight="1">
      <c r="A714" t="str">
        <f>LEFT(Table1[[#This Row],[address]],3)&amp;(RIGHT(Table1[[#This Row],[address]],LEN(Table1[[#This Row],[address]])-3)+1)</f>
        <v>$C$22</v>
      </c>
      <c r="B714" t="str">
        <f>IF(Table1[[#This Row],[E]]&lt;&gt;"",1,"x")</f>
        <v>x</v>
      </c>
      <c r="C714" t="s">
        <v>64</v>
      </c>
      <c r="E714" t="s">
        <v>285</v>
      </c>
      <c r="F714">
        <v>15</v>
      </c>
      <c r="G714">
        <v>48</v>
      </c>
      <c r="H714">
        <f>MAX(Table1[[#This Row],[h]],Table1[[#This Row],[h8]],Table1[[#This Row],[h17]],Table1[[#This Row],[h26]])</f>
        <v>15</v>
      </c>
      <c r="I714">
        <f>MAX(Table1[[#This Row],[w]],Table1[[#This Row],[w9]],Table1[[#This Row],[w18]],Table1[[#This Row],[w27]])</f>
        <v>48.75</v>
      </c>
      <c r="J714" t="b">
        <f>AND(Table1[[#This Row],[address]]=Table1[[#This Row],[address7]],Table1[[#This Row],[address]]=Table1[[#This Row],[address16]],Table1[[#This Row],[address]]=Table1[[#This Row],[address25]])</f>
        <v>1</v>
      </c>
      <c r="M714" t="s">
        <v>65</v>
      </c>
      <c r="O714" t="s">
        <v>285</v>
      </c>
      <c r="P714">
        <v>15</v>
      </c>
      <c r="Q714">
        <v>48.75</v>
      </c>
      <c r="W714" t="s">
        <v>66</v>
      </c>
      <c r="Y714" t="s">
        <v>285</v>
      </c>
      <c r="Z714">
        <v>15</v>
      </c>
      <c r="AA714">
        <v>48</v>
      </c>
      <c r="AG714" t="s">
        <v>67</v>
      </c>
      <c r="AI714" t="s">
        <v>285</v>
      </c>
      <c r="AJ714">
        <v>15</v>
      </c>
      <c r="AK714">
        <v>48</v>
      </c>
    </row>
    <row r="715" spans="1:37" ht="15" customHeight="1">
      <c r="A715" t="str">
        <f>LEFT(Table1[[#This Row],[address]],3)&amp;(RIGHT(Table1[[#This Row],[address]],LEN(Table1[[#This Row],[address]])-3)+1)</f>
        <v>$C$23</v>
      </c>
      <c r="B715" t="str">
        <f>IF(Table1[[#This Row],[E]]&lt;&gt;"",1,"x")</f>
        <v>x</v>
      </c>
      <c r="C715" t="s">
        <v>64</v>
      </c>
      <c r="E715" t="s">
        <v>289</v>
      </c>
      <c r="F715">
        <v>15</v>
      </c>
      <c r="G715">
        <v>48</v>
      </c>
      <c r="H715">
        <f>MAX(Table1[[#This Row],[h]],Table1[[#This Row],[h8]],Table1[[#This Row],[h17]],Table1[[#This Row],[h26]])</f>
        <v>15</v>
      </c>
      <c r="I715">
        <f>MAX(Table1[[#This Row],[w]],Table1[[#This Row],[w9]],Table1[[#This Row],[w18]],Table1[[#This Row],[w27]])</f>
        <v>48.75</v>
      </c>
      <c r="J715" t="b">
        <f>AND(Table1[[#This Row],[address]]=Table1[[#This Row],[address7]],Table1[[#This Row],[address]]=Table1[[#This Row],[address16]],Table1[[#This Row],[address]]=Table1[[#This Row],[address25]])</f>
        <v>1</v>
      </c>
      <c r="M715" t="s">
        <v>65</v>
      </c>
      <c r="O715" t="s">
        <v>289</v>
      </c>
      <c r="P715">
        <v>15</v>
      </c>
      <c r="Q715">
        <v>48.75</v>
      </c>
      <c r="W715" t="s">
        <v>66</v>
      </c>
      <c r="X715" s="4"/>
      <c r="Y715" t="s">
        <v>289</v>
      </c>
      <c r="Z715">
        <v>15</v>
      </c>
      <c r="AA715">
        <v>48</v>
      </c>
      <c r="AG715" t="s">
        <v>67</v>
      </c>
      <c r="AH715" s="4"/>
      <c r="AI715" t="s">
        <v>289</v>
      </c>
      <c r="AJ715">
        <v>15</v>
      </c>
      <c r="AK715">
        <v>48</v>
      </c>
    </row>
    <row r="716" spans="1:37" ht="15" customHeight="1">
      <c r="A716" t="str">
        <f>LEFT(Table1[[#This Row],[address]],3)&amp;(RIGHT(Table1[[#This Row],[address]],LEN(Table1[[#This Row],[address]])-3)+1)</f>
        <v>$C$24</v>
      </c>
      <c r="B716" t="str">
        <f>IF(Table1[[#This Row],[E]]&lt;&gt;"",1,"x")</f>
        <v>x</v>
      </c>
      <c r="C716" t="s">
        <v>64</v>
      </c>
      <c r="E716" t="s">
        <v>290</v>
      </c>
      <c r="F716">
        <v>15</v>
      </c>
      <c r="G716">
        <v>48</v>
      </c>
      <c r="H716">
        <f>MAX(Table1[[#This Row],[h]],Table1[[#This Row],[h8]],Table1[[#This Row],[h17]],Table1[[#This Row],[h26]])</f>
        <v>15</v>
      </c>
      <c r="I716">
        <f>MAX(Table1[[#This Row],[w]],Table1[[#This Row],[w9]],Table1[[#This Row],[w18]],Table1[[#This Row],[w27]])</f>
        <v>48.75</v>
      </c>
      <c r="J716" t="b">
        <f>AND(Table1[[#This Row],[address]]=Table1[[#This Row],[address7]],Table1[[#This Row],[address]]=Table1[[#This Row],[address16]],Table1[[#This Row],[address]]=Table1[[#This Row],[address25]])</f>
        <v>1</v>
      </c>
      <c r="M716" t="s">
        <v>65</v>
      </c>
      <c r="O716" t="s">
        <v>290</v>
      </c>
      <c r="P716">
        <v>15</v>
      </c>
      <c r="Q716">
        <v>48.75</v>
      </c>
      <c r="W716" t="s">
        <v>66</v>
      </c>
      <c r="Y716" t="s">
        <v>290</v>
      </c>
      <c r="Z716">
        <v>15</v>
      </c>
      <c r="AA716">
        <v>48</v>
      </c>
      <c r="AG716" t="s">
        <v>67</v>
      </c>
      <c r="AI716" t="s">
        <v>290</v>
      </c>
      <c r="AJ716">
        <v>15</v>
      </c>
      <c r="AK716">
        <v>48</v>
      </c>
    </row>
    <row r="717" spans="1:37" ht="15" customHeight="1">
      <c r="A717" t="str">
        <f>LEFT(Table1[[#This Row],[address]],3)&amp;(RIGHT(Table1[[#This Row],[address]],LEN(Table1[[#This Row],[address]])-3)+1)</f>
        <v>$C$25</v>
      </c>
      <c r="B717" t="str">
        <f>IF(Table1[[#This Row],[E]]&lt;&gt;"",1,"x")</f>
        <v>x</v>
      </c>
      <c r="C717" t="s">
        <v>64</v>
      </c>
      <c r="E717" t="s">
        <v>291</v>
      </c>
      <c r="F717">
        <v>15</v>
      </c>
      <c r="G717">
        <v>48</v>
      </c>
      <c r="H717">
        <f>MAX(Table1[[#This Row],[h]],Table1[[#This Row],[h8]],Table1[[#This Row],[h17]],Table1[[#This Row],[h26]])</f>
        <v>15</v>
      </c>
      <c r="I717">
        <f>MAX(Table1[[#This Row],[w]],Table1[[#This Row],[w9]],Table1[[#This Row],[w18]],Table1[[#This Row],[w27]])</f>
        <v>48.75</v>
      </c>
      <c r="J717" t="b">
        <f>AND(Table1[[#This Row],[address]]=Table1[[#This Row],[address7]],Table1[[#This Row],[address]]=Table1[[#This Row],[address16]],Table1[[#This Row],[address]]=Table1[[#This Row],[address25]])</f>
        <v>1</v>
      </c>
      <c r="M717" t="s">
        <v>65</v>
      </c>
      <c r="O717" t="s">
        <v>291</v>
      </c>
      <c r="P717">
        <v>15</v>
      </c>
      <c r="Q717">
        <v>48.75</v>
      </c>
      <c r="W717" t="s">
        <v>66</v>
      </c>
      <c r="Y717" t="s">
        <v>291</v>
      </c>
      <c r="Z717">
        <v>15</v>
      </c>
      <c r="AA717">
        <v>48</v>
      </c>
      <c r="AG717" t="s">
        <v>67</v>
      </c>
      <c r="AI717" t="s">
        <v>291</v>
      </c>
      <c r="AJ717">
        <v>15</v>
      </c>
      <c r="AK717">
        <v>48</v>
      </c>
    </row>
    <row r="718" spans="1:37" ht="15" customHeight="1">
      <c r="A718" t="str">
        <f>LEFT(Table1[[#This Row],[address]],3)&amp;(RIGHT(Table1[[#This Row],[address]],LEN(Table1[[#This Row],[address]])-3)+1)</f>
        <v>$C$26</v>
      </c>
      <c r="B718" t="str">
        <f>IF(Table1[[#This Row],[E]]&lt;&gt;"",1,"x")</f>
        <v>x</v>
      </c>
      <c r="C718" t="s">
        <v>64</v>
      </c>
      <c r="D718" s="4"/>
      <c r="E718" t="s">
        <v>292</v>
      </c>
      <c r="F718">
        <v>15</v>
      </c>
      <c r="G718">
        <v>48</v>
      </c>
      <c r="H718">
        <f>MAX(Table1[[#This Row],[h]],Table1[[#This Row],[h8]],Table1[[#This Row],[h17]],Table1[[#This Row],[h26]])</f>
        <v>15</v>
      </c>
      <c r="I718">
        <f>MAX(Table1[[#This Row],[w]],Table1[[#This Row],[w9]],Table1[[#This Row],[w18]],Table1[[#This Row],[w27]])</f>
        <v>48.75</v>
      </c>
      <c r="J718" t="b">
        <f>AND(Table1[[#This Row],[address]]=Table1[[#This Row],[address7]],Table1[[#This Row],[address]]=Table1[[#This Row],[address16]],Table1[[#This Row],[address]]=Table1[[#This Row],[address25]])</f>
        <v>1</v>
      </c>
      <c r="M718" t="s">
        <v>65</v>
      </c>
      <c r="N718" s="4"/>
      <c r="O718" t="s">
        <v>292</v>
      </c>
      <c r="P718">
        <v>15</v>
      </c>
      <c r="Q718">
        <v>48.75</v>
      </c>
      <c r="W718" t="s">
        <v>66</v>
      </c>
      <c r="X718" s="4"/>
      <c r="Y718" t="s">
        <v>292</v>
      </c>
      <c r="Z718">
        <v>15</v>
      </c>
      <c r="AA718">
        <v>48</v>
      </c>
      <c r="AG718" t="s">
        <v>67</v>
      </c>
      <c r="AH718" s="4"/>
      <c r="AI718" t="s">
        <v>292</v>
      </c>
      <c r="AJ718">
        <v>15</v>
      </c>
      <c r="AK718">
        <v>48</v>
      </c>
    </row>
    <row r="719" spans="1:37" ht="15" customHeight="1">
      <c r="A719" t="str">
        <f>LEFT(Table1[[#This Row],[address]],3)&amp;(RIGHT(Table1[[#This Row],[address]],LEN(Table1[[#This Row],[address]])-3)+1)</f>
        <v>$C$27</v>
      </c>
      <c r="B719" t="str">
        <f>IF(Table1[[#This Row],[E]]&lt;&gt;"",1,"x")</f>
        <v>x</v>
      </c>
      <c r="C719" t="s">
        <v>64</v>
      </c>
      <c r="E719" t="s">
        <v>293</v>
      </c>
      <c r="F719">
        <v>15</v>
      </c>
      <c r="G719">
        <v>48</v>
      </c>
      <c r="H719">
        <f>MAX(Table1[[#This Row],[h]],Table1[[#This Row],[h8]],Table1[[#This Row],[h17]],Table1[[#This Row],[h26]])</f>
        <v>15</v>
      </c>
      <c r="I719">
        <f>MAX(Table1[[#This Row],[w]],Table1[[#This Row],[w9]],Table1[[#This Row],[w18]],Table1[[#This Row],[w27]])</f>
        <v>48.75</v>
      </c>
      <c r="J719" t="b">
        <f>AND(Table1[[#This Row],[address]]=Table1[[#This Row],[address7]],Table1[[#This Row],[address]]=Table1[[#This Row],[address16]],Table1[[#This Row],[address]]=Table1[[#This Row],[address25]])</f>
        <v>1</v>
      </c>
      <c r="M719" t="s">
        <v>65</v>
      </c>
      <c r="O719" t="s">
        <v>293</v>
      </c>
      <c r="P719">
        <v>15</v>
      </c>
      <c r="Q719">
        <v>48.75</v>
      </c>
      <c r="W719" t="s">
        <v>66</v>
      </c>
      <c r="Y719" t="s">
        <v>293</v>
      </c>
      <c r="Z719">
        <v>15</v>
      </c>
      <c r="AA719">
        <v>48</v>
      </c>
      <c r="AG719" t="s">
        <v>67</v>
      </c>
      <c r="AI719" t="s">
        <v>293</v>
      </c>
      <c r="AJ719">
        <v>15</v>
      </c>
      <c r="AK719">
        <v>48</v>
      </c>
    </row>
    <row r="720" spans="1:37" ht="15" customHeight="1">
      <c r="A720" t="str">
        <f>LEFT(Table1[[#This Row],[address]],3)&amp;(RIGHT(Table1[[#This Row],[address]],LEN(Table1[[#This Row],[address]])-3)+1)</f>
        <v>$C$28</v>
      </c>
      <c r="B720" t="str">
        <f>IF(Table1[[#This Row],[E]]&lt;&gt;"",1,"x")</f>
        <v>x</v>
      </c>
      <c r="C720" t="s">
        <v>64</v>
      </c>
      <c r="E720" t="s">
        <v>294</v>
      </c>
      <c r="F720">
        <v>15</v>
      </c>
      <c r="G720">
        <v>48</v>
      </c>
      <c r="H720">
        <f>MAX(Table1[[#This Row],[h]],Table1[[#This Row],[h8]],Table1[[#This Row],[h17]],Table1[[#This Row],[h26]])</f>
        <v>15</v>
      </c>
      <c r="I720">
        <f>MAX(Table1[[#This Row],[w]],Table1[[#This Row],[w9]],Table1[[#This Row],[w18]],Table1[[#This Row],[w27]])</f>
        <v>48.75</v>
      </c>
      <c r="J720" t="b">
        <f>AND(Table1[[#This Row],[address]]=Table1[[#This Row],[address7]],Table1[[#This Row],[address]]=Table1[[#This Row],[address16]],Table1[[#This Row],[address]]=Table1[[#This Row],[address25]])</f>
        <v>1</v>
      </c>
      <c r="M720" t="s">
        <v>65</v>
      </c>
      <c r="O720" t="s">
        <v>294</v>
      </c>
      <c r="P720">
        <v>15</v>
      </c>
      <c r="Q720">
        <v>48.75</v>
      </c>
      <c r="W720" t="s">
        <v>66</v>
      </c>
      <c r="Y720" t="s">
        <v>294</v>
      </c>
      <c r="Z720">
        <v>15</v>
      </c>
      <c r="AA720">
        <v>48</v>
      </c>
      <c r="AG720" t="s">
        <v>67</v>
      </c>
      <c r="AI720" t="s">
        <v>294</v>
      </c>
      <c r="AJ720">
        <v>15</v>
      </c>
      <c r="AK720">
        <v>48</v>
      </c>
    </row>
    <row r="721" spans="1:37" ht="15" customHeight="1">
      <c r="A721" t="str">
        <f>LEFT(Table1[[#This Row],[address]],3)&amp;(RIGHT(Table1[[#This Row],[address]],LEN(Table1[[#This Row],[address]])-3)+1)</f>
        <v>$C$29</v>
      </c>
      <c r="B721" t="str">
        <f>IF(Table1[[#This Row],[E]]&lt;&gt;"",1,"x")</f>
        <v>x</v>
      </c>
      <c r="C721" t="s">
        <v>64</v>
      </c>
      <c r="E721" t="s">
        <v>295</v>
      </c>
      <c r="F721">
        <v>15</v>
      </c>
      <c r="G721">
        <v>48</v>
      </c>
      <c r="H721">
        <f>MAX(Table1[[#This Row],[h]],Table1[[#This Row],[h8]],Table1[[#This Row],[h17]],Table1[[#This Row],[h26]])</f>
        <v>15</v>
      </c>
      <c r="I721">
        <f>MAX(Table1[[#This Row],[w]],Table1[[#This Row],[w9]],Table1[[#This Row],[w18]],Table1[[#This Row],[w27]])</f>
        <v>48.75</v>
      </c>
      <c r="J721" t="b">
        <f>AND(Table1[[#This Row],[address]]=Table1[[#This Row],[address7]],Table1[[#This Row],[address]]=Table1[[#This Row],[address16]],Table1[[#This Row],[address]]=Table1[[#This Row],[address25]])</f>
        <v>1</v>
      </c>
      <c r="M721" t="s">
        <v>65</v>
      </c>
      <c r="O721" t="s">
        <v>295</v>
      </c>
      <c r="P721">
        <v>15</v>
      </c>
      <c r="Q721">
        <v>48.75</v>
      </c>
      <c r="W721" t="s">
        <v>66</v>
      </c>
      <c r="Y721" t="s">
        <v>295</v>
      </c>
      <c r="Z721">
        <v>15</v>
      </c>
      <c r="AA721">
        <v>48</v>
      </c>
      <c r="AG721" t="s">
        <v>67</v>
      </c>
      <c r="AI721" t="s">
        <v>295</v>
      </c>
      <c r="AJ721">
        <v>15</v>
      </c>
      <c r="AK721">
        <v>48</v>
      </c>
    </row>
    <row r="722" spans="1:37" ht="15" customHeight="1">
      <c r="A722" t="str">
        <f>LEFT(Table1[[#This Row],[address]],3)&amp;(RIGHT(Table1[[#This Row],[address]],LEN(Table1[[#This Row],[address]])-3)+1)</f>
        <v>$C$30</v>
      </c>
      <c r="B722" t="str">
        <f>IF(Table1[[#This Row],[E]]&lt;&gt;"",1,"x")</f>
        <v>x</v>
      </c>
      <c r="C722" t="s">
        <v>64</v>
      </c>
      <c r="E722" t="s">
        <v>296</v>
      </c>
      <c r="F722">
        <v>15</v>
      </c>
      <c r="G722">
        <v>48</v>
      </c>
      <c r="H722">
        <f>MAX(Table1[[#This Row],[h]],Table1[[#This Row],[h8]],Table1[[#This Row],[h17]],Table1[[#This Row],[h26]])</f>
        <v>15</v>
      </c>
      <c r="I722">
        <f>MAX(Table1[[#This Row],[w]],Table1[[#This Row],[w9]],Table1[[#This Row],[w18]],Table1[[#This Row],[w27]])</f>
        <v>48.75</v>
      </c>
      <c r="J722" t="b">
        <f>AND(Table1[[#This Row],[address]]=Table1[[#This Row],[address7]],Table1[[#This Row],[address]]=Table1[[#This Row],[address16]],Table1[[#This Row],[address]]=Table1[[#This Row],[address25]])</f>
        <v>1</v>
      </c>
      <c r="M722" t="s">
        <v>65</v>
      </c>
      <c r="O722" t="s">
        <v>296</v>
      </c>
      <c r="P722">
        <v>15</v>
      </c>
      <c r="Q722">
        <v>48.75</v>
      </c>
      <c r="W722" t="s">
        <v>66</v>
      </c>
      <c r="Y722" t="s">
        <v>296</v>
      </c>
      <c r="Z722">
        <v>15</v>
      </c>
      <c r="AA722">
        <v>48</v>
      </c>
      <c r="AG722" t="s">
        <v>67</v>
      </c>
      <c r="AI722" t="s">
        <v>296</v>
      </c>
      <c r="AJ722">
        <v>15</v>
      </c>
      <c r="AK722">
        <v>48</v>
      </c>
    </row>
    <row r="723" spans="1:37" ht="15" customHeight="1">
      <c r="A723" t="str">
        <f>LEFT(Table1[[#This Row],[address]],3)&amp;(RIGHT(Table1[[#This Row],[address]],LEN(Table1[[#This Row],[address]])-3)+1)</f>
        <v>$C$31</v>
      </c>
      <c r="B723" t="str">
        <f>IF(Table1[[#This Row],[E]]&lt;&gt;"",1,"x")</f>
        <v>x</v>
      </c>
      <c r="C723" t="s">
        <v>64</v>
      </c>
      <c r="E723" t="s">
        <v>297</v>
      </c>
      <c r="F723">
        <v>15</v>
      </c>
      <c r="G723">
        <v>48</v>
      </c>
      <c r="H723">
        <f>MAX(Table1[[#This Row],[h]],Table1[[#This Row],[h8]],Table1[[#This Row],[h17]],Table1[[#This Row],[h26]])</f>
        <v>15</v>
      </c>
      <c r="I723">
        <f>MAX(Table1[[#This Row],[w]],Table1[[#This Row],[w9]],Table1[[#This Row],[w18]],Table1[[#This Row],[w27]])</f>
        <v>48.75</v>
      </c>
      <c r="J723" t="b">
        <f>AND(Table1[[#This Row],[address]]=Table1[[#This Row],[address7]],Table1[[#This Row],[address]]=Table1[[#This Row],[address16]],Table1[[#This Row],[address]]=Table1[[#This Row],[address25]])</f>
        <v>1</v>
      </c>
      <c r="M723" t="s">
        <v>65</v>
      </c>
      <c r="O723" t="s">
        <v>297</v>
      </c>
      <c r="P723">
        <v>15</v>
      </c>
      <c r="Q723">
        <v>48.75</v>
      </c>
      <c r="W723" t="s">
        <v>66</v>
      </c>
      <c r="Y723" t="s">
        <v>297</v>
      </c>
      <c r="Z723">
        <v>15</v>
      </c>
      <c r="AA723">
        <v>48</v>
      </c>
      <c r="AG723" t="s">
        <v>67</v>
      </c>
      <c r="AI723" t="s">
        <v>297</v>
      </c>
      <c r="AJ723">
        <v>15</v>
      </c>
      <c r="AK723">
        <v>48</v>
      </c>
    </row>
    <row r="724" spans="1:37" ht="15" customHeight="1">
      <c r="A724" t="str">
        <f>LEFT(Table1[[#This Row],[address]],3)&amp;(RIGHT(Table1[[#This Row],[address]],LEN(Table1[[#This Row],[address]])-3)+1)</f>
        <v>$A$2</v>
      </c>
      <c r="B724">
        <f>IF(Table1[[#This Row],[E]]&lt;&gt;"",1,"x")</f>
        <v>1</v>
      </c>
      <c r="C724" t="s">
        <v>68</v>
      </c>
      <c r="D724" t="s">
        <v>636</v>
      </c>
      <c r="E724" t="s">
        <v>112</v>
      </c>
      <c r="F724">
        <v>21</v>
      </c>
      <c r="G724">
        <v>39.75</v>
      </c>
      <c r="H724">
        <f>MAX(Table1[[#This Row],[h]],Table1[[#This Row],[h8]],Table1[[#This Row],[h17]],Table1[[#This Row],[h26]])</f>
        <v>21</v>
      </c>
      <c r="I724">
        <f>MAX(Table1[[#This Row],[w]],Table1[[#This Row],[w9]],Table1[[#This Row],[w18]],Table1[[#This Row],[w27]])</f>
        <v>39.75</v>
      </c>
      <c r="J724" t="b">
        <f>AND(Table1[[#This Row],[address]]=Table1[[#This Row],[address7]],Table1[[#This Row],[address]]=Table1[[#This Row],[address16]],Table1[[#This Row],[address]]=Table1[[#This Row],[address25]])</f>
        <v>1</v>
      </c>
      <c r="M724" t="s">
        <v>69</v>
      </c>
      <c r="N724" t="s">
        <v>637</v>
      </c>
      <c r="O724" t="s">
        <v>112</v>
      </c>
      <c r="P724">
        <v>21</v>
      </c>
      <c r="Q724">
        <v>39.75</v>
      </c>
      <c r="W724" t="s">
        <v>70</v>
      </c>
      <c r="X724" t="s">
        <v>70</v>
      </c>
      <c r="Y724" t="s">
        <v>112</v>
      </c>
      <c r="Z724">
        <v>21</v>
      </c>
      <c r="AA724">
        <v>39.75</v>
      </c>
      <c r="AG724" t="s">
        <v>71</v>
      </c>
      <c r="AH724" t="s">
        <v>638</v>
      </c>
      <c r="AI724" t="s">
        <v>112</v>
      </c>
      <c r="AJ724">
        <v>21</v>
      </c>
      <c r="AK724">
        <v>39.75</v>
      </c>
    </row>
    <row r="725" spans="1:37" ht="15" customHeight="1">
      <c r="A725" t="str">
        <f>LEFT(Table1[[#This Row],[address]],3)&amp;(RIGHT(Table1[[#This Row],[address]],LEN(Table1[[#This Row],[address]])-3)+1)</f>
        <v>$A$3</v>
      </c>
      <c r="B725">
        <f>IF(Table1[[#This Row],[E]]&lt;&gt;"",1,"x")</f>
        <v>1</v>
      </c>
      <c r="C725" t="s">
        <v>68</v>
      </c>
      <c r="D725" t="s">
        <v>639</v>
      </c>
      <c r="E725" t="s">
        <v>110</v>
      </c>
      <c r="F725">
        <v>15.75</v>
      </c>
      <c r="G725">
        <v>39.75</v>
      </c>
      <c r="H725">
        <f>MAX(Table1[[#This Row],[h]],Table1[[#This Row],[h8]],Table1[[#This Row],[h17]],Table1[[#This Row],[h26]])</f>
        <v>15.75</v>
      </c>
      <c r="I725">
        <f>MAX(Table1[[#This Row],[w]],Table1[[#This Row],[w9]],Table1[[#This Row],[w18]],Table1[[#This Row],[w27]])</f>
        <v>39.75</v>
      </c>
      <c r="J725" t="b">
        <f>AND(Table1[[#This Row],[address]]=Table1[[#This Row],[address7]],Table1[[#This Row],[address]]=Table1[[#This Row],[address16]],Table1[[#This Row],[address]]=Table1[[#This Row],[address25]])</f>
        <v>1</v>
      </c>
      <c r="M725" t="s">
        <v>69</v>
      </c>
      <c r="N725" t="s">
        <v>640</v>
      </c>
      <c r="O725" t="s">
        <v>110</v>
      </c>
      <c r="P725">
        <v>15.75</v>
      </c>
      <c r="Q725">
        <v>39.75</v>
      </c>
      <c r="W725" t="s">
        <v>70</v>
      </c>
      <c r="X725" t="s">
        <v>641</v>
      </c>
      <c r="Y725" t="s">
        <v>110</v>
      </c>
      <c r="Z725">
        <v>15.75</v>
      </c>
      <c r="AA725">
        <v>39.75</v>
      </c>
      <c r="AG725" t="s">
        <v>71</v>
      </c>
      <c r="AH725" t="s">
        <v>642</v>
      </c>
      <c r="AI725" t="s">
        <v>110</v>
      </c>
      <c r="AJ725">
        <v>15.75</v>
      </c>
      <c r="AK725">
        <v>39.75</v>
      </c>
    </row>
    <row r="726" spans="1:37" ht="15" customHeight="1">
      <c r="A726" t="str">
        <f>LEFT(Table1[[#This Row],[address]],3)&amp;(RIGHT(Table1[[#This Row],[address]],LEN(Table1[[#This Row],[address]])-3)+1)</f>
        <v>$A$4</v>
      </c>
      <c r="B726">
        <f>IF(Table1[[#This Row],[E]]&lt;&gt;"",1,"x")</f>
        <v>1</v>
      </c>
      <c r="C726" t="s">
        <v>68</v>
      </c>
      <c r="D726" s="4" t="s">
        <v>643</v>
      </c>
      <c r="E726" t="s">
        <v>116</v>
      </c>
      <c r="F726">
        <v>48.75</v>
      </c>
      <c r="G726">
        <v>39.75</v>
      </c>
      <c r="H726">
        <f>MAX(Table1[[#This Row],[h]],Table1[[#This Row],[h8]],Table1[[#This Row],[h17]],Table1[[#This Row],[h26]])</f>
        <v>48.75</v>
      </c>
      <c r="I726">
        <f>MAX(Table1[[#This Row],[w]],Table1[[#This Row],[w9]],Table1[[#This Row],[w18]],Table1[[#This Row],[w27]])</f>
        <v>39.75</v>
      </c>
      <c r="J726" t="b">
        <f>AND(Table1[[#This Row],[address]]=Table1[[#This Row],[address7]],Table1[[#This Row],[address]]=Table1[[#This Row],[address16]],Table1[[#This Row],[address]]=Table1[[#This Row],[address25]])</f>
        <v>1</v>
      </c>
      <c r="M726" t="s">
        <v>69</v>
      </c>
      <c r="N726" s="4" t="s">
        <v>644</v>
      </c>
      <c r="O726" t="s">
        <v>116</v>
      </c>
      <c r="P726">
        <v>48.75</v>
      </c>
      <c r="Q726">
        <v>39.75</v>
      </c>
      <c r="W726" t="s">
        <v>70</v>
      </c>
      <c r="X726" s="4" t="s">
        <v>645</v>
      </c>
      <c r="Y726" t="s">
        <v>116</v>
      </c>
      <c r="Z726">
        <v>48.75</v>
      </c>
      <c r="AA726">
        <v>39.75</v>
      </c>
      <c r="AG726" t="s">
        <v>71</v>
      </c>
      <c r="AH726" s="4" t="s">
        <v>646</v>
      </c>
      <c r="AI726" t="s">
        <v>116</v>
      </c>
      <c r="AJ726">
        <v>48.75</v>
      </c>
      <c r="AK726">
        <v>39.75</v>
      </c>
    </row>
    <row r="727" spans="1:37" ht="15" customHeight="1">
      <c r="A727" t="str">
        <f>LEFT(Table1[[#This Row],[address]],3)&amp;(RIGHT(Table1[[#This Row],[address]],LEN(Table1[[#This Row],[address]])-3)+1)</f>
        <v>$A$5</v>
      </c>
      <c r="B727">
        <f>IF(Table1[[#This Row],[E]]&lt;&gt;"",1,"x")</f>
        <v>1</v>
      </c>
      <c r="C727" t="s">
        <v>68</v>
      </c>
      <c r="D727" t="s">
        <v>647</v>
      </c>
      <c r="E727" t="s">
        <v>121</v>
      </c>
      <c r="F727">
        <v>17.25</v>
      </c>
      <c r="G727">
        <v>39.75</v>
      </c>
      <c r="H727">
        <f>MAX(Table1[[#This Row],[h]],Table1[[#This Row],[h8]],Table1[[#This Row],[h17]],Table1[[#This Row],[h26]])</f>
        <v>29.25</v>
      </c>
      <c r="I727">
        <f>MAX(Table1[[#This Row],[w]],Table1[[#This Row],[w9]],Table1[[#This Row],[w18]],Table1[[#This Row],[w27]])</f>
        <v>39.75</v>
      </c>
      <c r="J727" t="b">
        <f>AND(Table1[[#This Row],[address]]=Table1[[#This Row],[address7]],Table1[[#This Row],[address]]=Table1[[#This Row],[address16]],Table1[[#This Row],[address]]=Table1[[#This Row],[address25]])</f>
        <v>1</v>
      </c>
      <c r="M727" t="s">
        <v>69</v>
      </c>
      <c r="N727" t="s">
        <v>648</v>
      </c>
      <c r="O727" t="s">
        <v>121</v>
      </c>
      <c r="P727">
        <v>29.25</v>
      </c>
      <c r="Q727">
        <v>39.75</v>
      </c>
      <c r="W727" t="s">
        <v>70</v>
      </c>
      <c r="X727" t="s">
        <v>649</v>
      </c>
      <c r="Y727" t="s">
        <v>121</v>
      </c>
      <c r="Z727">
        <v>17.25</v>
      </c>
      <c r="AA727">
        <v>39.75</v>
      </c>
      <c r="AG727" t="s">
        <v>71</v>
      </c>
      <c r="AH727" t="s">
        <v>650</v>
      </c>
      <c r="AI727" t="s">
        <v>121</v>
      </c>
      <c r="AJ727">
        <v>17.25</v>
      </c>
      <c r="AK727">
        <v>39.75</v>
      </c>
    </row>
    <row r="728" spans="1:37" ht="15" customHeight="1">
      <c r="A728" t="str">
        <f>LEFT(Table1[[#This Row],[address]],3)&amp;(RIGHT(Table1[[#This Row],[address]],LEN(Table1[[#This Row],[address]])-3)+1)</f>
        <v>$A$6</v>
      </c>
      <c r="B728" t="s">
        <v>155</v>
      </c>
      <c r="C728" t="s">
        <v>68</v>
      </c>
      <c r="D728" t="s">
        <v>8</v>
      </c>
      <c r="E728" t="s">
        <v>126</v>
      </c>
      <c r="F728">
        <v>48</v>
      </c>
      <c r="G728">
        <v>39.75</v>
      </c>
      <c r="H728">
        <f>MAX(Table1[[#This Row],[h]],Table1[[#This Row],[h8]],Table1[[#This Row],[h17]],Table1[[#This Row],[h26]])</f>
        <v>61.5</v>
      </c>
      <c r="I728">
        <f>MAX(Table1[[#This Row],[w]],Table1[[#This Row],[w9]],Table1[[#This Row],[w18]],Table1[[#This Row],[w27]])</f>
        <v>39.75</v>
      </c>
      <c r="J728" t="b">
        <f>AND(Table1[[#This Row],[address]]=Table1[[#This Row],[address7]],Table1[[#This Row],[address]]=Table1[[#This Row],[address16]],Table1[[#This Row],[address]]=Table1[[#This Row],[address25]])</f>
        <v>1</v>
      </c>
      <c r="M728" t="s">
        <v>69</v>
      </c>
      <c r="N728" t="s">
        <v>8</v>
      </c>
      <c r="O728" t="s">
        <v>126</v>
      </c>
      <c r="P728">
        <v>61.5</v>
      </c>
      <c r="Q728">
        <v>39.75</v>
      </c>
      <c r="W728" t="s">
        <v>70</v>
      </c>
      <c r="X728" t="s">
        <v>8</v>
      </c>
      <c r="Y728" t="s">
        <v>126</v>
      </c>
      <c r="Z728">
        <v>48</v>
      </c>
      <c r="AA728">
        <v>39.75</v>
      </c>
      <c r="AG728" t="s">
        <v>71</v>
      </c>
      <c r="AH728" t="s">
        <v>8</v>
      </c>
      <c r="AI728" t="s">
        <v>126</v>
      </c>
      <c r="AJ728">
        <v>48</v>
      </c>
      <c r="AK728">
        <v>39.75</v>
      </c>
    </row>
    <row r="729" spans="1:37" ht="15" customHeight="1">
      <c r="A729" t="str">
        <f>LEFT(Table1[[#This Row],[address]],3)&amp;(RIGHT(Table1[[#This Row],[address]],LEN(Table1[[#This Row],[address]])-3)+1)</f>
        <v>$A$7</v>
      </c>
      <c r="B729" t="s">
        <v>155</v>
      </c>
      <c r="C729" t="s">
        <v>68</v>
      </c>
      <c r="D729" t="s">
        <v>9</v>
      </c>
      <c r="E729" t="s">
        <v>130</v>
      </c>
      <c r="F729">
        <v>55.5</v>
      </c>
      <c r="G729">
        <v>39.75</v>
      </c>
      <c r="H729">
        <f>MAX(Table1[[#This Row],[h]],Table1[[#This Row],[h8]],Table1[[#This Row],[h17]],Table1[[#This Row],[h26]])</f>
        <v>67.5</v>
      </c>
      <c r="I729">
        <f>MAX(Table1[[#This Row],[w]],Table1[[#This Row],[w9]],Table1[[#This Row],[w18]],Table1[[#This Row],[w27]])</f>
        <v>39.75</v>
      </c>
      <c r="J729" t="b">
        <f>AND(Table1[[#This Row],[address]]=Table1[[#This Row],[address7]],Table1[[#This Row],[address]]=Table1[[#This Row],[address16]],Table1[[#This Row],[address]]=Table1[[#This Row],[address25]])</f>
        <v>1</v>
      </c>
      <c r="M729" t="s">
        <v>69</v>
      </c>
      <c r="N729" t="s">
        <v>9</v>
      </c>
      <c r="O729" t="s">
        <v>130</v>
      </c>
      <c r="P729">
        <v>67.5</v>
      </c>
      <c r="Q729">
        <v>39.75</v>
      </c>
      <c r="W729" t="s">
        <v>70</v>
      </c>
      <c r="X729" t="s">
        <v>9</v>
      </c>
      <c r="Y729" t="s">
        <v>130</v>
      </c>
      <c r="Z729">
        <v>55.5</v>
      </c>
      <c r="AA729">
        <v>39.75</v>
      </c>
      <c r="AG729" t="s">
        <v>71</v>
      </c>
      <c r="AH729" t="s">
        <v>9</v>
      </c>
      <c r="AI729" t="s">
        <v>130</v>
      </c>
      <c r="AJ729">
        <v>55.5</v>
      </c>
      <c r="AK729">
        <v>39.75</v>
      </c>
    </row>
    <row r="730" spans="1:37" ht="15" customHeight="1">
      <c r="A730" t="str">
        <f>LEFT(Table1[[#This Row],[address]],3)&amp;(RIGHT(Table1[[#This Row],[address]],LEN(Table1[[#This Row],[address]])-3)+1)</f>
        <v>$A$8</v>
      </c>
      <c r="B730" t="s">
        <v>155</v>
      </c>
      <c r="C730" t="s">
        <v>68</v>
      </c>
      <c r="D730" t="s">
        <v>10</v>
      </c>
      <c r="E730" t="s">
        <v>134</v>
      </c>
      <c r="F730">
        <v>68.25</v>
      </c>
      <c r="G730">
        <v>39.75</v>
      </c>
      <c r="H730">
        <f>MAX(Table1[[#This Row],[h]],Table1[[#This Row],[h8]],Table1[[#This Row],[h17]],Table1[[#This Row],[h26]])</f>
        <v>70.5</v>
      </c>
      <c r="I730">
        <f>MAX(Table1[[#This Row],[w]],Table1[[#This Row],[w9]],Table1[[#This Row],[w18]],Table1[[#This Row],[w27]])</f>
        <v>39.75</v>
      </c>
      <c r="J730" t="b">
        <f>AND(Table1[[#This Row],[address]]=Table1[[#This Row],[address7]],Table1[[#This Row],[address]]=Table1[[#This Row],[address16]],Table1[[#This Row],[address]]=Table1[[#This Row],[address25]])</f>
        <v>1</v>
      </c>
      <c r="M730" t="s">
        <v>69</v>
      </c>
      <c r="N730" t="s">
        <v>10</v>
      </c>
      <c r="O730" t="s">
        <v>134</v>
      </c>
      <c r="P730">
        <v>70.5</v>
      </c>
      <c r="Q730">
        <v>39.75</v>
      </c>
      <c r="W730" t="s">
        <v>70</v>
      </c>
      <c r="X730" t="s">
        <v>10</v>
      </c>
      <c r="Y730" t="s">
        <v>134</v>
      </c>
      <c r="Z730">
        <v>68.25</v>
      </c>
      <c r="AA730">
        <v>39.75</v>
      </c>
      <c r="AG730" t="s">
        <v>71</v>
      </c>
      <c r="AH730" t="s">
        <v>10</v>
      </c>
      <c r="AI730" t="s">
        <v>134</v>
      </c>
      <c r="AJ730">
        <v>68.25</v>
      </c>
      <c r="AK730">
        <v>39.75</v>
      </c>
    </row>
    <row r="731" spans="1:37" ht="15" customHeight="1">
      <c r="A731" t="str">
        <f>LEFT(Table1[[#This Row],[address]],3)&amp;(RIGHT(Table1[[#This Row],[address]],LEN(Table1[[#This Row],[address]])-3)+1)</f>
        <v>$A$9</v>
      </c>
      <c r="B731" t="s">
        <v>155</v>
      </c>
      <c r="C731" t="s">
        <v>68</v>
      </c>
      <c r="D731" t="s">
        <v>11</v>
      </c>
      <c r="E731" t="s">
        <v>135</v>
      </c>
      <c r="F731">
        <v>75.75</v>
      </c>
      <c r="G731">
        <v>39.75</v>
      </c>
      <c r="H731">
        <f>MAX(Table1[[#This Row],[h]],Table1[[#This Row],[h8]],Table1[[#This Row],[h17]],Table1[[#This Row],[h26]])</f>
        <v>79.5</v>
      </c>
      <c r="I731">
        <f>MAX(Table1[[#This Row],[w]],Table1[[#This Row],[w9]],Table1[[#This Row],[w18]],Table1[[#This Row],[w27]])</f>
        <v>39.75</v>
      </c>
      <c r="J731" t="b">
        <f>AND(Table1[[#This Row],[address]]=Table1[[#This Row],[address7]],Table1[[#This Row],[address]]=Table1[[#This Row],[address16]],Table1[[#This Row],[address]]=Table1[[#This Row],[address25]])</f>
        <v>1</v>
      </c>
      <c r="M731" t="s">
        <v>69</v>
      </c>
      <c r="N731" t="s">
        <v>11</v>
      </c>
      <c r="O731" t="s">
        <v>135</v>
      </c>
      <c r="P731">
        <v>79.5</v>
      </c>
      <c r="Q731">
        <v>39.75</v>
      </c>
      <c r="W731" t="s">
        <v>70</v>
      </c>
      <c r="X731" t="s">
        <v>11</v>
      </c>
      <c r="Y731" t="s">
        <v>135</v>
      </c>
      <c r="Z731">
        <v>75.75</v>
      </c>
      <c r="AA731">
        <v>39.75</v>
      </c>
      <c r="AG731" t="s">
        <v>71</v>
      </c>
      <c r="AH731" t="s">
        <v>11</v>
      </c>
      <c r="AI731" t="s">
        <v>135</v>
      </c>
      <c r="AJ731">
        <v>75.75</v>
      </c>
      <c r="AK731">
        <v>39.75</v>
      </c>
    </row>
    <row r="732" spans="1:37" ht="15" customHeight="1">
      <c r="A732" t="str">
        <f>LEFT(Table1[[#This Row],[address]],3)&amp;(RIGHT(Table1[[#This Row],[address]],LEN(Table1[[#This Row],[address]])-3)+1)</f>
        <v>$A$10</v>
      </c>
      <c r="B732">
        <f>IF(Table1[[#This Row],[E]]&lt;&gt;"",1,"x")</f>
        <v>1</v>
      </c>
      <c r="C732" t="s">
        <v>68</v>
      </c>
      <c r="D732" t="s">
        <v>359</v>
      </c>
      <c r="E732" t="s">
        <v>136</v>
      </c>
      <c r="F732">
        <v>15.75</v>
      </c>
      <c r="G732">
        <v>39.75</v>
      </c>
      <c r="H732">
        <f>MAX(Table1[[#This Row],[h]],Table1[[#This Row],[h8]],Table1[[#This Row],[h17]],Table1[[#This Row],[h26]])</f>
        <v>15.75</v>
      </c>
      <c r="I732">
        <f>MAX(Table1[[#This Row],[w]],Table1[[#This Row],[w9]],Table1[[#This Row],[w18]],Table1[[#This Row],[w27]])</f>
        <v>39.75</v>
      </c>
      <c r="J732" t="b">
        <f>AND(Table1[[#This Row],[address]]=Table1[[#This Row],[address7]],Table1[[#This Row],[address]]=Table1[[#This Row],[address16]],Table1[[#This Row],[address]]=Table1[[#This Row],[address25]])</f>
        <v>1</v>
      </c>
      <c r="M732" t="s">
        <v>69</v>
      </c>
      <c r="N732" t="s">
        <v>360</v>
      </c>
      <c r="O732" t="s">
        <v>136</v>
      </c>
      <c r="P732">
        <v>15.75</v>
      </c>
      <c r="Q732">
        <v>39.75</v>
      </c>
      <c r="W732" t="s">
        <v>70</v>
      </c>
      <c r="X732" t="s">
        <v>359</v>
      </c>
      <c r="Y732" t="s">
        <v>136</v>
      </c>
      <c r="Z732">
        <v>15.75</v>
      </c>
      <c r="AA732">
        <v>39.75</v>
      </c>
      <c r="AG732" t="s">
        <v>71</v>
      </c>
      <c r="AH732" t="s">
        <v>361</v>
      </c>
      <c r="AI732" t="s">
        <v>136</v>
      </c>
      <c r="AJ732">
        <v>15.75</v>
      </c>
      <c r="AK732">
        <v>39.75</v>
      </c>
    </row>
    <row r="733" spans="1:37" ht="15" customHeight="1">
      <c r="A733" t="str">
        <f>LEFT(Table1[[#This Row],[address]],3)&amp;(RIGHT(Table1[[#This Row],[address]],LEN(Table1[[#This Row],[address]])-3)+1)</f>
        <v>$A$11</v>
      </c>
      <c r="B733" t="str">
        <f>IF(Table1[[#This Row],[E]]&lt;&gt;"",1,"x")</f>
        <v>x</v>
      </c>
      <c r="C733" t="s">
        <v>68</v>
      </c>
      <c r="E733" t="s">
        <v>137</v>
      </c>
      <c r="F733">
        <v>99.75</v>
      </c>
      <c r="G733">
        <v>39.75</v>
      </c>
      <c r="H733">
        <f>MAX(Table1[[#This Row],[h]],Table1[[#This Row],[h8]],Table1[[#This Row],[h17]],Table1[[#This Row],[h26]])</f>
        <v>99.75</v>
      </c>
      <c r="I733">
        <f>MAX(Table1[[#This Row],[w]],Table1[[#This Row],[w9]],Table1[[#This Row],[w18]],Table1[[#This Row],[w27]])</f>
        <v>39.75</v>
      </c>
      <c r="J733" t="b">
        <f>AND(Table1[[#This Row],[address]]=Table1[[#This Row],[address7]],Table1[[#This Row],[address]]=Table1[[#This Row],[address16]],Table1[[#This Row],[address]]=Table1[[#This Row],[address25]])</f>
        <v>1</v>
      </c>
      <c r="M733" t="s">
        <v>69</v>
      </c>
      <c r="O733" t="s">
        <v>137</v>
      </c>
      <c r="P733">
        <v>99.75</v>
      </c>
      <c r="Q733">
        <v>39.75</v>
      </c>
      <c r="W733" t="s">
        <v>70</v>
      </c>
      <c r="Y733" t="s">
        <v>137</v>
      </c>
      <c r="Z733">
        <v>99.75</v>
      </c>
      <c r="AA733">
        <v>39.75</v>
      </c>
      <c r="AG733" t="s">
        <v>71</v>
      </c>
      <c r="AI733" t="s">
        <v>137</v>
      </c>
      <c r="AJ733">
        <v>99.75</v>
      </c>
      <c r="AK733">
        <v>39.75</v>
      </c>
    </row>
    <row r="734" spans="1:37" ht="15" customHeight="1">
      <c r="A734" t="str">
        <f>LEFT(Table1[[#This Row],[address]],3)&amp;(RIGHT(Table1[[#This Row],[address]],LEN(Table1[[#This Row],[address]])-3)+1)</f>
        <v>$A$12</v>
      </c>
      <c r="B734" t="str">
        <f>IF(Table1[[#This Row],[E]]&lt;&gt;"",1,"x")</f>
        <v>x</v>
      </c>
      <c r="C734" t="s">
        <v>68</v>
      </c>
      <c r="E734" t="s">
        <v>138</v>
      </c>
      <c r="F734">
        <v>15</v>
      </c>
      <c r="G734">
        <v>39.75</v>
      </c>
      <c r="H734">
        <f>MAX(Table1[[#This Row],[h]],Table1[[#This Row],[h8]],Table1[[#This Row],[h17]],Table1[[#This Row],[h26]])</f>
        <v>15</v>
      </c>
      <c r="I734">
        <f>MAX(Table1[[#This Row],[w]],Table1[[#This Row],[w9]],Table1[[#This Row],[w18]],Table1[[#This Row],[w27]])</f>
        <v>39.75</v>
      </c>
      <c r="J734" t="b">
        <f>AND(Table1[[#This Row],[address]]=Table1[[#This Row],[address7]],Table1[[#This Row],[address]]=Table1[[#This Row],[address16]],Table1[[#This Row],[address]]=Table1[[#This Row],[address25]])</f>
        <v>1</v>
      </c>
      <c r="M734" t="s">
        <v>69</v>
      </c>
      <c r="O734" t="s">
        <v>138</v>
      </c>
      <c r="P734">
        <v>15</v>
      </c>
      <c r="Q734">
        <v>39.75</v>
      </c>
      <c r="W734" t="s">
        <v>70</v>
      </c>
      <c r="Y734" t="s">
        <v>138</v>
      </c>
      <c r="Z734">
        <v>15</v>
      </c>
      <c r="AA734">
        <v>39.75</v>
      </c>
      <c r="AG734" t="s">
        <v>71</v>
      </c>
      <c r="AI734" t="s">
        <v>138</v>
      </c>
      <c r="AJ734">
        <v>15</v>
      </c>
      <c r="AK734">
        <v>39.75</v>
      </c>
    </row>
    <row r="735" spans="1:37" ht="15" customHeight="1">
      <c r="A735" t="str">
        <f>LEFT(Table1[[#This Row],[address]],3)&amp;(RIGHT(Table1[[#This Row],[address]],LEN(Table1[[#This Row],[address]])-3)+1)</f>
        <v>$A$13</v>
      </c>
      <c r="B735" t="str">
        <f>IF(Table1[[#This Row],[E]]&lt;&gt;"",1,"x")</f>
        <v>x</v>
      </c>
      <c r="C735" t="s">
        <v>68</v>
      </c>
      <c r="E735" t="s">
        <v>139</v>
      </c>
      <c r="F735">
        <v>15</v>
      </c>
      <c r="G735">
        <v>39.75</v>
      </c>
      <c r="H735">
        <f>MAX(Table1[[#This Row],[h]],Table1[[#This Row],[h8]],Table1[[#This Row],[h17]],Table1[[#This Row],[h26]])</f>
        <v>52.5</v>
      </c>
      <c r="I735">
        <f>MAX(Table1[[#This Row],[w]],Table1[[#This Row],[w9]],Table1[[#This Row],[w18]],Table1[[#This Row],[w27]])</f>
        <v>39.75</v>
      </c>
      <c r="J735" t="b">
        <f>AND(Table1[[#This Row],[address]]=Table1[[#This Row],[address7]],Table1[[#This Row],[address]]=Table1[[#This Row],[address16]],Table1[[#This Row],[address]]=Table1[[#This Row],[address25]])</f>
        <v>1</v>
      </c>
      <c r="M735" t="s">
        <v>69</v>
      </c>
      <c r="O735" t="s">
        <v>139</v>
      </c>
      <c r="P735">
        <v>52.5</v>
      </c>
      <c r="Q735">
        <v>39.75</v>
      </c>
      <c r="W735" t="s">
        <v>70</v>
      </c>
      <c r="Y735" t="s">
        <v>139</v>
      </c>
      <c r="Z735">
        <v>15</v>
      </c>
      <c r="AA735">
        <v>39.75</v>
      </c>
      <c r="AG735" t="s">
        <v>71</v>
      </c>
      <c r="AI735" t="s">
        <v>139</v>
      </c>
      <c r="AJ735">
        <v>15</v>
      </c>
      <c r="AK735">
        <v>39.75</v>
      </c>
    </row>
    <row r="736" spans="1:37" ht="15" customHeight="1">
      <c r="A736" t="str">
        <f>LEFT(Table1[[#This Row],[address]],3)&amp;(RIGHT(Table1[[#This Row],[address]],LEN(Table1[[#This Row],[address]])-3)+1)</f>
        <v>$A$14</v>
      </c>
      <c r="B736" t="str">
        <f>IF(Table1[[#This Row],[E]]&lt;&gt;"",1,"x")</f>
        <v>x</v>
      </c>
      <c r="C736" t="s">
        <v>68</v>
      </c>
      <c r="E736" t="s">
        <v>140</v>
      </c>
      <c r="F736">
        <v>15</v>
      </c>
      <c r="G736">
        <v>39.75</v>
      </c>
      <c r="H736">
        <f>MAX(Table1[[#This Row],[h]],Table1[[#This Row],[h8]],Table1[[#This Row],[h17]],Table1[[#This Row],[h26]])</f>
        <v>15</v>
      </c>
      <c r="I736">
        <f>MAX(Table1[[#This Row],[w]],Table1[[#This Row],[w9]],Table1[[#This Row],[w18]],Table1[[#This Row],[w27]])</f>
        <v>39.75</v>
      </c>
      <c r="J736" t="b">
        <f>AND(Table1[[#This Row],[address]]=Table1[[#This Row],[address7]],Table1[[#This Row],[address]]=Table1[[#This Row],[address16]],Table1[[#This Row],[address]]=Table1[[#This Row],[address25]])</f>
        <v>1</v>
      </c>
      <c r="M736" t="s">
        <v>69</v>
      </c>
      <c r="O736" t="s">
        <v>140</v>
      </c>
      <c r="P736">
        <v>15</v>
      </c>
      <c r="Q736">
        <v>39.75</v>
      </c>
      <c r="W736" t="s">
        <v>70</v>
      </c>
      <c r="Y736" t="s">
        <v>140</v>
      </c>
      <c r="Z736">
        <v>15</v>
      </c>
      <c r="AA736">
        <v>39.75</v>
      </c>
      <c r="AG736" t="s">
        <v>71</v>
      </c>
      <c r="AI736" t="s">
        <v>140</v>
      </c>
      <c r="AJ736">
        <v>15</v>
      </c>
      <c r="AK736">
        <v>39.75</v>
      </c>
    </row>
    <row r="737" spans="1:37" ht="15" customHeight="1">
      <c r="A737" t="str">
        <f>LEFT(Table1[[#This Row],[address]],3)&amp;(RIGHT(Table1[[#This Row],[address]],LEN(Table1[[#This Row],[address]])-3)+1)</f>
        <v>$A$15</v>
      </c>
      <c r="B737" t="str">
        <f>IF(Table1[[#This Row],[E]]&lt;&gt;"",1,"x")</f>
        <v>x</v>
      </c>
      <c r="C737" t="s">
        <v>68</v>
      </c>
      <c r="E737" t="s">
        <v>142</v>
      </c>
      <c r="F737">
        <v>15</v>
      </c>
      <c r="G737">
        <v>39.75</v>
      </c>
      <c r="H737">
        <f>MAX(Table1[[#This Row],[h]],Table1[[#This Row],[h8]],Table1[[#This Row],[h17]],Table1[[#This Row],[h26]])</f>
        <v>15</v>
      </c>
      <c r="I737">
        <f>MAX(Table1[[#This Row],[w]],Table1[[#This Row],[w9]],Table1[[#This Row],[w18]],Table1[[#This Row],[w27]])</f>
        <v>39.75</v>
      </c>
      <c r="J737" t="b">
        <f>AND(Table1[[#This Row],[address]]=Table1[[#This Row],[address7]],Table1[[#This Row],[address]]=Table1[[#This Row],[address16]],Table1[[#This Row],[address]]=Table1[[#This Row],[address25]])</f>
        <v>1</v>
      </c>
      <c r="M737" t="s">
        <v>69</v>
      </c>
      <c r="O737" t="s">
        <v>142</v>
      </c>
      <c r="P737">
        <v>15</v>
      </c>
      <c r="Q737">
        <v>39.75</v>
      </c>
      <c r="W737" t="s">
        <v>70</v>
      </c>
      <c r="Y737" t="s">
        <v>142</v>
      </c>
      <c r="Z737">
        <v>15</v>
      </c>
      <c r="AA737">
        <v>39.75</v>
      </c>
      <c r="AG737" t="s">
        <v>71</v>
      </c>
      <c r="AI737" t="s">
        <v>142</v>
      </c>
      <c r="AJ737">
        <v>15</v>
      </c>
      <c r="AK737">
        <v>39.75</v>
      </c>
    </row>
    <row r="738" spans="1:37" ht="15" customHeight="1">
      <c r="A738" t="str">
        <f>LEFT(Table1[[#This Row],[address]],3)&amp;(RIGHT(Table1[[#This Row],[address]],LEN(Table1[[#This Row],[address]])-3)+1)</f>
        <v>$A$16</v>
      </c>
      <c r="B738" t="str">
        <f>IF(Table1[[#This Row],[E]]&lt;&gt;"",1,"x")</f>
        <v>x</v>
      </c>
      <c r="C738" t="s">
        <v>68</v>
      </c>
      <c r="E738" t="s">
        <v>147</v>
      </c>
      <c r="F738">
        <v>15</v>
      </c>
      <c r="G738">
        <v>39.75</v>
      </c>
      <c r="H738">
        <f>MAX(Table1[[#This Row],[h]],Table1[[#This Row],[h8]],Table1[[#This Row],[h17]],Table1[[#This Row],[h26]])</f>
        <v>15</v>
      </c>
      <c r="I738">
        <f>MAX(Table1[[#This Row],[w]],Table1[[#This Row],[w9]],Table1[[#This Row],[w18]],Table1[[#This Row],[w27]])</f>
        <v>39.75</v>
      </c>
      <c r="J738" t="b">
        <f>AND(Table1[[#This Row],[address]]=Table1[[#This Row],[address7]],Table1[[#This Row],[address]]=Table1[[#This Row],[address16]],Table1[[#This Row],[address]]=Table1[[#This Row],[address25]])</f>
        <v>1</v>
      </c>
      <c r="M738" t="s">
        <v>69</v>
      </c>
      <c r="O738" t="s">
        <v>147</v>
      </c>
      <c r="P738">
        <v>15</v>
      </c>
      <c r="Q738">
        <v>39.75</v>
      </c>
      <c r="W738" t="s">
        <v>70</v>
      </c>
      <c r="Y738" t="s">
        <v>147</v>
      </c>
      <c r="Z738">
        <v>15</v>
      </c>
      <c r="AA738">
        <v>39.75</v>
      </c>
      <c r="AG738" t="s">
        <v>71</v>
      </c>
      <c r="AI738" t="s">
        <v>147</v>
      </c>
      <c r="AJ738">
        <v>15</v>
      </c>
      <c r="AK738">
        <v>39.75</v>
      </c>
    </row>
    <row r="739" spans="1:37" ht="15" customHeight="1">
      <c r="A739" t="str">
        <f>LEFT(Table1[[#This Row],[address]],3)&amp;(RIGHT(Table1[[#This Row],[address]],LEN(Table1[[#This Row],[address]])-3)+1)</f>
        <v>$A$17</v>
      </c>
      <c r="B739" t="str">
        <f>IF(Table1[[#This Row],[E]]&lt;&gt;"",1,"x")</f>
        <v>x</v>
      </c>
      <c r="C739" t="s">
        <v>68</v>
      </c>
      <c r="E739" t="s">
        <v>151</v>
      </c>
      <c r="F739">
        <v>15</v>
      </c>
      <c r="G739">
        <v>39.75</v>
      </c>
      <c r="H739">
        <f>MAX(Table1[[#This Row],[h]],Table1[[#This Row],[h8]],Table1[[#This Row],[h17]],Table1[[#This Row],[h26]])</f>
        <v>15</v>
      </c>
      <c r="I739">
        <f>MAX(Table1[[#This Row],[w]],Table1[[#This Row],[w9]],Table1[[#This Row],[w18]],Table1[[#This Row],[w27]])</f>
        <v>39.75</v>
      </c>
      <c r="J739" t="b">
        <f>AND(Table1[[#This Row],[address]]=Table1[[#This Row],[address7]],Table1[[#This Row],[address]]=Table1[[#This Row],[address16]],Table1[[#This Row],[address]]=Table1[[#This Row],[address25]])</f>
        <v>1</v>
      </c>
      <c r="M739" t="s">
        <v>69</v>
      </c>
      <c r="O739" t="s">
        <v>151</v>
      </c>
      <c r="P739">
        <v>15</v>
      </c>
      <c r="Q739">
        <v>39.75</v>
      </c>
      <c r="W739" t="s">
        <v>70</v>
      </c>
      <c r="Y739" t="s">
        <v>151</v>
      </c>
      <c r="Z739">
        <v>15</v>
      </c>
      <c r="AA739">
        <v>39.75</v>
      </c>
      <c r="AG739" t="s">
        <v>71</v>
      </c>
      <c r="AI739" t="s">
        <v>151</v>
      </c>
      <c r="AJ739">
        <v>15</v>
      </c>
      <c r="AK739">
        <v>39.75</v>
      </c>
    </row>
    <row r="740" spans="1:37" ht="15" customHeight="1">
      <c r="A740" t="str">
        <f>LEFT(Table1[[#This Row],[address]],3)&amp;(RIGHT(Table1[[#This Row],[address]],LEN(Table1[[#This Row],[address]])-3)+1)</f>
        <v>$A$18</v>
      </c>
      <c r="B740" t="str">
        <f>IF(Table1[[#This Row],[E]]&lt;&gt;"",1,"x")</f>
        <v>x</v>
      </c>
      <c r="C740" t="s">
        <v>68</v>
      </c>
      <c r="E740" t="s">
        <v>153</v>
      </c>
      <c r="F740">
        <v>15</v>
      </c>
      <c r="G740">
        <v>39.75</v>
      </c>
      <c r="H740">
        <f>MAX(Table1[[#This Row],[h]],Table1[[#This Row],[h8]],Table1[[#This Row],[h17]],Table1[[#This Row],[h26]])</f>
        <v>15</v>
      </c>
      <c r="I740">
        <f>MAX(Table1[[#This Row],[w]],Table1[[#This Row],[w9]],Table1[[#This Row],[w18]],Table1[[#This Row],[w27]])</f>
        <v>39.75</v>
      </c>
      <c r="J740" t="b">
        <f>AND(Table1[[#This Row],[address]]=Table1[[#This Row],[address7]],Table1[[#This Row],[address]]=Table1[[#This Row],[address16]],Table1[[#This Row],[address]]=Table1[[#This Row],[address25]])</f>
        <v>1</v>
      </c>
      <c r="M740" t="s">
        <v>69</v>
      </c>
      <c r="O740" t="s">
        <v>153</v>
      </c>
      <c r="P740">
        <v>15</v>
      </c>
      <c r="Q740">
        <v>39.75</v>
      </c>
      <c r="W740" t="s">
        <v>70</v>
      </c>
      <c r="Y740" t="s">
        <v>153</v>
      </c>
      <c r="Z740">
        <v>15</v>
      </c>
      <c r="AA740">
        <v>39.75</v>
      </c>
      <c r="AG740" t="s">
        <v>71</v>
      </c>
      <c r="AI740" t="s">
        <v>153</v>
      </c>
      <c r="AJ740">
        <v>15</v>
      </c>
      <c r="AK740">
        <v>39.75</v>
      </c>
    </row>
    <row r="741" spans="1:37" ht="15" customHeight="1">
      <c r="A741" t="str">
        <f>LEFT(Table1[[#This Row],[address]],3)&amp;(RIGHT(Table1[[#This Row],[address]],LEN(Table1[[#This Row],[address]])-3)+1)</f>
        <v>$A$19</v>
      </c>
      <c r="B741" t="str">
        <f>IF(Table1[[#This Row],[E]]&lt;&gt;"",1,"x")</f>
        <v>x</v>
      </c>
      <c r="C741" t="s">
        <v>68</v>
      </c>
      <c r="E741" t="s">
        <v>156</v>
      </c>
      <c r="F741">
        <v>15</v>
      </c>
      <c r="G741">
        <v>39.75</v>
      </c>
      <c r="H741">
        <f>MAX(Table1[[#This Row],[h]],Table1[[#This Row],[h8]],Table1[[#This Row],[h17]],Table1[[#This Row],[h26]])</f>
        <v>15</v>
      </c>
      <c r="I741">
        <f>MAX(Table1[[#This Row],[w]],Table1[[#This Row],[w9]],Table1[[#This Row],[w18]],Table1[[#This Row],[w27]])</f>
        <v>39.75</v>
      </c>
      <c r="J741" t="b">
        <f>AND(Table1[[#This Row],[address]]=Table1[[#This Row],[address7]],Table1[[#This Row],[address]]=Table1[[#This Row],[address16]],Table1[[#This Row],[address]]=Table1[[#This Row],[address25]])</f>
        <v>1</v>
      </c>
      <c r="M741" t="s">
        <v>69</v>
      </c>
      <c r="O741" t="s">
        <v>156</v>
      </c>
      <c r="P741">
        <v>15</v>
      </c>
      <c r="Q741">
        <v>39.75</v>
      </c>
      <c r="W741" t="s">
        <v>70</v>
      </c>
      <c r="Y741" t="s">
        <v>156</v>
      </c>
      <c r="Z741">
        <v>15</v>
      </c>
      <c r="AA741">
        <v>39.75</v>
      </c>
      <c r="AG741" t="s">
        <v>71</v>
      </c>
      <c r="AI741" t="s">
        <v>156</v>
      </c>
      <c r="AJ741">
        <v>15</v>
      </c>
      <c r="AK741">
        <v>39.75</v>
      </c>
    </row>
    <row r="742" spans="1:37" ht="15" customHeight="1">
      <c r="A742" t="str">
        <f>LEFT(Table1[[#This Row],[address]],3)&amp;(RIGHT(Table1[[#This Row],[address]],LEN(Table1[[#This Row],[address]])-3)+1)</f>
        <v>$A$20</v>
      </c>
      <c r="B742" t="str">
        <f>IF(Table1[[#This Row],[E]]&lt;&gt;"",1,"x")</f>
        <v>x</v>
      </c>
      <c r="C742" t="s">
        <v>68</v>
      </c>
      <c r="E742" t="s">
        <v>157</v>
      </c>
      <c r="F742">
        <v>15</v>
      </c>
      <c r="G742">
        <v>39.75</v>
      </c>
      <c r="H742">
        <f>MAX(Table1[[#This Row],[h]],Table1[[#This Row],[h8]],Table1[[#This Row],[h17]],Table1[[#This Row],[h26]])</f>
        <v>15</v>
      </c>
      <c r="I742">
        <f>MAX(Table1[[#This Row],[w]],Table1[[#This Row],[w9]],Table1[[#This Row],[w18]],Table1[[#This Row],[w27]])</f>
        <v>39.75</v>
      </c>
      <c r="J742" t="b">
        <f>AND(Table1[[#This Row],[address]]=Table1[[#This Row],[address7]],Table1[[#This Row],[address]]=Table1[[#This Row],[address16]],Table1[[#This Row],[address]]=Table1[[#This Row],[address25]])</f>
        <v>1</v>
      </c>
      <c r="M742" t="s">
        <v>69</v>
      </c>
      <c r="O742" t="s">
        <v>157</v>
      </c>
      <c r="P742">
        <v>15</v>
      </c>
      <c r="Q742">
        <v>39.75</v>
      </c>
      <c r="W742" t="s">
        <v>70</v>
      </c>
      <c r="Y742" t="s">
        <v>157</v>
      </c>
      <c r="Z742">
        <v>15</v>
      </c>
      <c r="AA742">
        <v>39.75</v>
      </c>
      <c r="AG742" t="s">
        <v>71</v>
      </c>
      <c r="AI742" t="s">
        <v>157</v>
      </c>
      <c r="AJ742">
        <v>15</v>
      </c>
      <c r="AK742">
        <v>39.75</v>
      </c>
    </row>
    <row r="743" spans="1:37" ht="15" customHeight="1">
      <c r="A743" t="str">
        <f>LEFT(Table1[[#This Row],[address]],3)&amp;(RIGHT(Table1[[#This Row],[address]],LEN(Table1[[#This Row],[address]])-3)+1)</f>
        <v>$A$21</v>
      </c>
      <c r="B743" t="str">
        <f>IF(Table1[[#This Row],[E]]&lt;&gt;"",1,"x")</f>
        <v>x</v>
      </c>
      <c r="C743" t="s">
        <v>68</v>
      </c>
      <c r="E743" t="s">
        <v>158</v>
      </c>
      <c r="F743">
        <v>15</v>
      </c>
      <c r="G743">
        <v>39.75</v>
      </c>
      <c r="H743">
        <f>MAX(Table1[[#This Row],[h]],Table1[[#This Row],[h8]],Table1[[#This Row],[h17]],Table1[[#This Row],[h26]])</f>
        <v>15</v>
      </c>
      <c r="I743">
        <f>MAX(Table1[[#This Row],[w]],Table1[[#This Row],[w9]],Table1[[#This Row],[w18]],Table1[[#This Row],[w27]])</f>
        <v>39.75</v>
      </c>
      <c r="J743" t="b">
        <f>AND(Table1[[#This Row],[address]]=Table1[[#This Row],[address7]],Table1[[#This Row],[address]]=Table1[[#This Row],[address16]],Table1[[#This Row],[address]]=Table1[[#This Row],[address25]])</f>
        <v>1</v>
      </c>
      <c r="M743" t="s">
        <v>69</v>
      </c>
      <c r="O743" t="s">
        <v>158</v>
      </c>
      <c r="P743">
        <v>15</v>
      </c>
      <c r="Q743">
        <v>39.75</v>
      </c>
      <c r="W743" t="s">
        <v>70</v>
      </c>
      <c r="Y743" t="s">
        <v>158</v>
      </c>
      <c r="Z743">
        <v>15</v>
      </c>
      <c r="AA743">
        <v>39.75</v>
      </c>
      <c r="AG743" t="s">
        <v>71</v>
      </c>
      <c r="AI743" t="s">
        <v>158</v>
      </c>
      <c r="AJ743">
        <v>15</v>
      </c>
      <c r="AK743">
        <v>39.75</v>
      </c>
    </row>
    <row r="744" spans="1:37" ht="15" customHeight="1">
      <c r="A744" t="str">
        <f>LEFT(Table1[[#This Row],[address]],3)&amp;(RIGHT(Table1[[#This Row],[address]],LEN(Table1[[#This Row],[address]])-3)+1)</f>
        <v>$A$22</v>
      </c>
      <c r="B744" t="str">
        <f>IF(Table1[[#This Row],[E]]&lt;&gt;"",1,"x")</f>
        <v>x</v>
      </c>
      <c r="C744" t="s">
        <v>68</v>
      </c>
      <c r="E744" t="s">
        <v>159</v>
      </c>
      <c r="F744">
        <v>15</v>
      </c>
      <c r="G744">
        <v>39.75</v>
      </c>
      <c r="H744">
        <f>MAX(Table1[[#This Row],[h]],Table1[[#This Row],[h8]],Table1[[#This Row],[h17]],Table1[[#This Row],[h26]])</f>
        <v>15</v>
      </c>
      <c r="I744">
        <f>MAX(Table1[[#This Row],[w]],Table1[[#This Row],[w9]],Table1[[#This Row],[w18]],Table1[[#This Row],[w27]])</f>
        <v>39.75</v>
      </c>
      <c r="J744" t="b">
        <f>AND(Table1[[#This Row],[address]]=Table1[[#This Row],[address7]],Table1[[#This Row],[address]]=Table1[[#This Row],[address16]],Table1[[#This Row],[address]]=Table1[[#This Row],[address25]])</f>
        <v>1</v>
      </c>
      <c r="M744" t="s">
        <v>69</v>
      </c>
      <c r="O744" t="s">
        <v>159</v>
      </c>
      <c r="P744">
        <v>15</v>
      </c>
      <c r="Q744">
        <v>39.75</v>
      </c>
      <c r="W744" t="s">
        <v>70</v>
      </c>
      <c r="Y744" t="s">
        <v>159</v>
      </c>
      <c r="Z744">
        <v>15</v>
      </c>
      <c r="AA744">
        <v>39.75</v>
      </c>
      <c r="AG744" t="s">
        <v>71</v>
      </c>
      <c r="AI744" t="s">
        <v>159</v>
      </c>
      <c r="AJ744">
        <v>15</v>
      </c>
      <c r="AK744">
        <v>39.75</v>
      </c>
    </row>
    <row r="745" spans="1:37" ht="15" customHeight="1">
      <c r="A745" t="str">
        <f>LEFT(Table1[[#This Row],[address]],3)&amp;(RIGHT(Table1[[#This Row],[address]],LEN(Table1[[#This Row],[address]])-3)+1)</f>
        <v>$A$23</v>
      </c>
      <c r="B745" t="str">
        <f>IF(Table1[[#This Row],[E]]&lt;&gt;"",1,"x")</f>
        <v>x</v>
      </c>
      <c r="C745" t="s">
        <v>68</v>
      </c>
      <c r="E745" t="s">
        <v>160</v>
      </c>
      <c r="F745">
        <v>15</v>
      </c>
      <c r="G745">
        <v>39.75</v>
      </c>
      <c r="H745">
        <f>MAX(Table1[[#This Row],[h]],Table1[[#This Row],[h8]],Table1[[#This Row],[h17]],Table1[[#This Row],[h26]])</f>
        <v>15</v>
      </c>
      <c r="I745">
        <f>MAX(Table1[[#This Row],[w]],Table1[[#This Row],[w9]],Table1[[#This Row],[w18]],Table1[[#This Row],[w27]])</f>
        <v>39.75</v>
      </c>
      <c r="J745" t="b">
        <f>AND(Table1[[#This Row],[address]]=Table1[[#This Row],[address7]],Table1[[#This Row],[address]]=Table1[[#This Row],[address16]],Table1[[#This Row],[address]]=Table1[[#This Row],[address25]])</f>
        <v>1</v>
      </c>
      <c r="M745" t="s">
        <v>69</v>
      </c>
      <c r="O745" t="s">
        <v>160</v>
      </c>
      <c r="P745">
        <v>15</v>
      </c>
      <c r="Q745">
        <v>39.75</v>
      </c>
      <c r="W745" t="s">
        <v>70</v>
      </c>
      <c r="Y745" t="s">
        <v>160</v>
      </c>
      <c r="Z745">
        <v>15</v>
      </c>
      <c r="AA745">
        <v>39.75</v>
      </c>
      <c r="AG745" t="s">
        <v>71</v>
      </c>
      <c r="AI745" t="s">
        <v>160</v>
      </c>
      <c r="AJ745">
        <v>15</v>
      </c>
      <c r="AK745">
        <v>39.75</v>
      </c>
    </row>
    <row r="746" spans="1:37" ht="15" customHeight="1">
      <c r="A746" t="str">
        <f>LEFT(Table1[[#This Row],[address]],3)&amp;(RIGHT(Table1[[#This Row],[address]],LEN(Table1[[#This Row],[address]])-3)+1)</f>
        <v>$A$24</v>
      </c>
      <c r="B746" t="str">
        <f>IF(Table1[[#This Row],[E]]&lt;&gt;"",1,"x")</f>
        <v>x</v>
      </c>
      <c r="C746" t="s">
        <v>68</v>
      </c>
      <c r="E746" t="s">
        <v>162</v>
      </c>
      <c r="F746">
        <v>15</v>
      </c>
      <c r="G746">
        <v>39.75</v>
      </c>
      <c r="H746">
        <f>MAX(Table1[[#This Row],[h]],Table1[[#This Row],[h8]],Table1[[#This Row],[h17]],Table1[[#This Row],[h26]])</f>
        <v>15</v>
      </c>
      <c r="I746">
        <f>MAX(Table1[[#This Row],[w]],Table1[[#This Row],[w9]],Table1[[#This Row],[w18]],Table1[[#This Row],[w27]])</f>
        <v>39.75</v>
      </c>
      <c r="J746" t="b">
        <f>AND(Table1[[#This Row],[address]]=Table1[[#This Row],[address7]],Table1[[#This Row],[address]]=Table1[[#This Row],[address16]],Table1[[#This Row],[address]]=Table1[[#This Row],[address25]])</f>
        <v>1</v>
      </c>
      <c r="M746" t="s">
        <v>69</v>
      </c>
      <c r="O746" t="s">
        <v>162</v>
      </c>
      <c r="P746">
        <v>15</v>
      </c>
      <c r="Q746">
        <v>39.75</v>
      </c>
      <c r="W746" t="s">
        <v>70</v>
      </c>
      <c r="Y746" t="s">
        <v>162</v>
      </c>
      <c r="Z746">
        <v>15</v>
      </c>
      <c r="AA746">
        <v>39.75</v>
      </c>
      <c r="AG746" t="s">
        <v>71</v>
      </c>
      <c r="AI746" t="s">
        <v>162</v>
      </c>
      <c r="AJ746">
        <v>15</v>
      </c>
      <c r="AK746">
        <v>39.75</v>
      </c>
    </row>
    <row r="747" spans="1:37" ht="15" customHeight="1">
      <c r="A747" t="str">
        <f>LEFT(Table1[[#This Row],[address]],3)&amp;(RIGHT(Table1[[#This Row],[address]],LEN(Table1[[#This Row],[address]])-3)+1)</f>
        <v>$A$25</v>
      </c>
      <c r="B747" t="str">
        <f>IF(Table1[[#This Row],[E]]&lt;&gt;"",1,"x")</f>
        <v>x</v>
      </c>
      <c r="C747" t="s">
        <v>68</v>
      </c>
      <c r="E747" t="s">
        <v>166</v>
      </c>
      <c r="F747">
        <v>15</v>
      </c>
      <c r="G747">
        <v>39.75</v>
      </c>
      <c r="H747">
        <f>MAX(Table1[[#This Row],[h]],Table1[[#This Row],[h8]],Table1[[#This Row],[h17]],Table1[[#This Row],[h26]])</f>
        <v>15</v>
      </c>
      <c r="I747">
        <f>MAX(Table1[[#This Row],[w]],Table1[[#This Row],[w9]],Table1[[#This Row],[w18]],Table1[[#This Row],[w27]])</f>
        <v>39.75</v>
      </c>
      <c r="J747" t="b">
        <f>AND(Table1[[#This Row],[address]]=Table1[[#This Row],[address7]],Table1[[#This Row],[address]]=Table1[[#This Row],[address16]],Table1[[#This Row],[address]]=Table1[[#This Row],[address25]])</f>
        <v>1</v>
      </c>
      <c r="M747" t="s">
        <v>69</v>
      </c>
      <c r="O747" t="s">
        <v>166</v>
      </c>
      <c r="P747">
        <v>15</v>
      </c>
      <c r="Q747">
        <v>39.75</v>
      </c>
      <c r="W747" t="s">
        <v>70</v>
      </c>
      <c r="X747" s="4"/>
      <c r="Y747" t="s">
        <v>166</v>
      </c>
      <c r="Z747">
        <v>15</v>
      </c>
      <c r="AA747">
        <v>39.75</v>
      </c>
      <c r="AG747" t="s">
        <v>71</v>
      </c>
      <c r="AH747" s="4"/>
      <c r="AI747" t="s">
        <v>166</v>
      </c>
      <c r="AJ747">
        <v>15</v>
      </c>
      <c r="AK747">
        <v>39.75</v>
      </c>
    </row>
    <row r="748" spans="1:37" ht="15" customHeight="1">
      <c r="A748" t="str">
        <f>LEFT(Table1[[#This Row],[address]],3)&amp;(RIGHT(Table1[[#This Row],[address]],LEN(Table1[[#This Row],[address]])-3)+1)</f>
        <v>$A$26</v>
      </c>
      <c r="B748" t="str">
        <f>IF(Table1[[#This Row],[E]]&lt;&gt;"",1,"x")</f>
        <v>x</v>
      </c>
      <c r="C748" t="s">
        <v>68</v>
      </c>
      <c r="E748" t="s">
        <v>168</v>
      </c>
      <c r="F748">
        <v>15</v>
      </c>
      <c r="G748">
        <v>39.75</v>
      </c>
      <c r="H748">
        <f>MAX(Table1[[#This Row],[h]],Table1[[#This Row],[h8]],Table1[[#This Row],[h17]],Table1[[#This Row],[h26]])</f>
        <v>15</v>
      </c>
      <c r="I748">
        <f>MAX(Table1[[#This Row],[w]],Table1[[#This Row],[w9]],Table1[[#This Row],[w18]],Table1[[#This Row],[w27]])</f>
        <v>39.75</v>
      </c>
      <c r="J748" t="b">
        <f>AND(Table1[[#This Row],[address]]=Table1[[#This Row],[address7]],Table1[[#This Row],[address]]=Table1[[#This Row],[address16]],Table1[[#This Row],[address]]=Table1[[#This Row],[address25]])</f>
        <v>1</v>
      </c>
      <c r="M748" t="s">
        <v>69</v>
      </c>
      <c r="O748" t="s">
        <v>168</v>
      </c>
      <c r="P748">
        <v>15</v>
      </c>
      <c r="Q748">
        <v>39.75</v>
      </c>
      <c r="W748" t="s">
        <v>70</v>
      </c>
      <c r="X748" s="4"/>
      <c r="Y748" t="s">
        <v>168</v>
      </c>
      <c r="Z748">
        <v>15</v>
      </c>
      <c r="AA748">
        <v>39.75</v>
      </c>
      <c r="AG748" t="s">
        <v>71</v>
      </c>
      <c r="AH748" s="4"/>
      <c r="AI748" t="s">
        <v>168</v>
      </c>
      <c r="AJ748">
        <v>15</v>
      </c>
      <c r="AK748">
        <v>39.75</v>
      </c>
    </row>
    <row r="749" spans="1:37" ht="15" customHeight="1">
      <c r="A749" t="str">
        <f>LEFT(Table1[[#This Row],[address]],3)&amp;(RIGHT(Table1[[#This Row],[address]],LEN(Table1[[#This Row],[address]])-3)+1)</f>
        <v>$A$27</v>
      </c>
      <c r="B749" t="str">
        <f>IF(Table1[[#This Row],[E]]&lt;&gt;"",1,"x")</f>
        <v>x</v>
      </c>
      <c r="C749" t="s">
        <v>68</v>
      </c>
      <c r="E749" t="s">
        <v>173</v>
      </c>
      <c r="F749">
        <v>15</v>
      </c>
      <c r="G749">
        <v>39.75</v>
      </c>
      <c r="H749">
        <f>MAX(Table1[[#This Row],[h]],Table1[[#This Row],[h8]],Table1[[#This Row],[h17]],Table1[[#This Row],[h26]])</f>
        <v>15</v>
      </c>
      <c r="I749">
        <f>MAX(Table1[[#This Row],[w]],Table1[[#This Row],[w9]],Table1[[#This Row],[w18]],Table1[[#This Row],[w27]])</f>
        <v>39.75</v>
      </c>
      <c r="J749" t="b">
        <f>AND(Table1[[#This Row],[address]]=Table1[[#This Row],[address7]],Table1[[#This Row],[address]]=Table1[[#This Row],[address16]],Table1[[#This Row],[address]]=Table1[[#This Row],[address25]])</f>
        <v>1</v>
      </c>
      <c r="M749" t="s">
        <v>69</v>
      </c>
      <c r="O749" t="s">
        <v>173</v>
      </c>
      <c r="P749">
        <v>15</v>
      </c>
      <c r="Q749">
        <v>39.75</v>
      </c>
      <c r="W749" t="s">
        <v>70</v>
      </c>
      <c r="X749" s="4"/>
      <c r="Y749" t="s">
        <v>173</v>
      </c>
      <c r="Z749">
        <v>15</v>
      </c>
      <c r="AA749">
        <v>39.75</v>
      </c>
      <c r="AG749" t="s">
        <v>71</v>
      </c>
      <c r="AH749" s="4"/>
      <c r="AI749" t="s">
        <v>173</v>
      </c>
      <c r="AJ749">
        <v>15</v>
      </c>
      <c r="AK749">
        <v>39.75</v>
      </c>
    </row>
    <row r="750" spans="1:37" ht="15" customHeight="1">
      <c r="A750" t="str">
        <f>LEFT(Table1[[#This Row],[address]],3)&amp;(RIGHT(Table1[[#This Row],[address]],LEN(Table1[[#This Row],[address]])-3)+1)</f>
        <v>$A$28</v>
      </c>
      <c r="B750" t="str">
        <f>IF(Table1[[#This Row],[E]]&lt;&gt;"",1,"x")</f>
        <v>x</v>
      </c>
      <c r="C750" t="s">
        <v>68</v>
      </c>
      <c r="D750" s="4"/>
      <c r="E750" t="s">
        <v>178</v>
      </c>
      <c r="F750">
        <v>15</v>
      </c>
      <c r="G750">
        <v>39.75</v>
      </c>
      <c r="H750">
        <f>MAX(Table1[[#This Row],[h]],Table1[[#This Row],[h8]],Table1[[#This Row],[h17]],Table1[[#This Row],[h26]])</f>
        <v>15</v>
      </c>
      <c r="I750">
        <f>MAX(Table1[[#This Row],[w]],Table1[[#This Row],[w9]],Table1[[#This Row],[w18]],Table1[[#This Row],[w27]])</f>
        <v>39.75</v>
      </c>
      <c r="J750" t="b">
        <f>AND(Table1[[#This Row],[address]]=Table1[[#This Row],[address7]],Table1[[#This Row],[address]]=Table1[[#This Row],[address16]],Table1[[#This Row],[address]]=Table1[[#This Row],[address25]])</f>
        <v>1</v>
      </c>
      <c r="M750" t="s">
        <v>69</v>
      </c>
      <c r="N750" s="4"/>
      <c r="O750" t="s">
        <v>178</v>
      </c>
      <c r="P750">
        <v>15</v>
      </c>
      <c r="Q750">
        <v>39.75</v>
      </c>
      <c r="W750" t="s">
        <v>70</v>
      </c>
      <c r="X750" s="4"/>
      <c r="Y750" t="s">
        <v>178</v>
      </c>
      <c r="Z750">
        <v>15</v>
      </c>
      <c r="AA750">
        <v>39.75</v>
      </c>
      <c r="AG750" t="s">
        <v>71</v>
      </c>
      <c r="AH750" s="4"/>
      <c r="AI750" t="s">
        <v>178</v>
      </c>
      <c r="AJ750">
        <v>15</v>
      </c>
      <c r="AK750">
        <v>39.75</v>
      </c>
    </row>
    <row r="751" spans="1:37" ht="15" customHeight="1">
      <c r="A751" t="str">
        <f>LEFT(Table1[[#This Row],[address]],3)&amp;(RIGHT(Table1[[#This Row],[address]],LEN(Table1[[#This Row],[address]])-3)+1)</f>
        <v>$A$29</v>
      </c>
      <c r="B751" t="str">
        <f>IF(Table1[[#This Row],[E]]&lt;&gt;"",1,"x")</f>
        <v>x</v>
      </c>
      <c r="C751" t="s">
        <v>68</v>
      </c>
      <c r="D751" s="4"/>
      <c r="E751" t="s">
        <v>183</v>
      </c>
      <c r="F751">
        <v>15</v>
      </c>
      <c r="G751">
        <v>39.75</v>
      </c>
      <c r="H751">
        <f>MAX(Table1[[#This Row],[h]],Table1[[#This Row],[h8]],Table1[[#This Row],[h17]],Table1[[#This Row],[h26]])</f>
        <v>15</v>
      </c>
      <c r="I751">
        <f>MAX(Table1[[#This Row],[w]],Table1[[#This Row],[w9]],Table1[[#This Row],[w18]],Table1[[#This Row],[w27]])</f>
        <v>39.75</v>
      </c>
      <c r="J751" t="b">
        <f>AND(Table1[[#This Row],[address]]=Table1[[#This Row],[address7]],Table1[[#This Row],[address]]=Table1[[#This Row],[address16]],Table1[[#This Row],[address]]=Table1[[#This Row],[address25]])</f>
        <v>1</v>
      </c>
      <c r="M751" t="s">
        <v>69</v>
      </c>
      <c r="N751" s="4"/>
      <c r="O751" t="s">
        <v>183</v>
      </c>
      <c r="P751">
        <v>15</v>
      </c>
      <c r="Q751">
        <v>39.75</v>
      </c>
      <c r="W751" t="s">
        <v>70</v>
      </c>
      <c r="X751" s="4"/>
      <c r="Y751" t="s">
        <v>183</v>
      </c>
      <c r="Z751">
        <v>15</v>
      </c>
      <c r="AA751">
        <v>39.75</v>
      </c>
      <c r="AG751" t="s">
        <v>71</v>
      </c>
      <c r="AH751" s="4"/>
      <c r="AI751" t="s">
        <v>183</v>
      </c>
      <c r="AJ751">
        <v>15</v>
      </c>
      <c r="AK751">
        <v>39.75</v>
      </c>
    </row>
    <row r="752" spans="1:37" ht="15" customHeight="1">
      <c r="A752" t="str">
        <f>LEFT(Table1[[#This Row],[address]],3)&amp;(RIGHT(Table1[[#This Row],[address]],LEN(Table1[[#This Row],[address]])-3)+1)</f>
        <v>$A$30</v>
      </c>
      <c r="B752" t="str">
        <f>IF(Table1[[#This Row],[E]]&lt;&gt;"",1,"x")</f>
        <v>x</v>
      </c>
      <c r="C752" t="s">
        <v>68</v>
      </c>
      <c r="D752" s="4"/>
      <c r="E752" t="s">
        <v>188</v>
      </c>
      <c r="F752">
        <v>15</v>
      </c>
      <c r="G752">
        <v>39.75</v>
      </c>
      <c r="H752">
        <f>MAX(Table1[[#This Row],[h]],Table1[[#This Row],[h8]],Table1[[#This Row],[h17]],Table1[[#This Row],[h26]])</f>
        <v>15</v>
      </c>
      <c r="I752">
        <f>MAX(Table1[[#This Row],[w]],Table1[[#This Row],[w9]],Table1[[#This Row],[w18]],Table1[[#This Row],[w27]])</f>
        <v>39.75</v>
      </c>
      <c r="J752" t="b">
        <f>AND(Table1[[#This Row],[address]]=Table1[[#This Row],[address7]],Table1[[#This Row],[address]]=Table1[[#This Row],[address16]],Table1[[#This Row],[address]]=Table1[[#This Row],[address25]])</f>
        <v>1</v>
      </c>
      <c r="M752" t="s">
        <v>69</v>
      </c>
      <c r="N752" s="4"/>
      <c r="O752" t="s">
        <v>188</v>
      </c>
      <c r="P752">
        <v>15</v>
      </c>
      <c r="Q752">
        <v>39.75</v>
      </c>
      <c r="W752" t="s">
        <v>70</v>
      </c>
      <c r="X752" s="4"/>
      <c r="Y752" t="s">
        <v>188</v>
      </c>
      <c r="Z752">
        <v>15</v>
      </c>
      <c r="AA752">
        <v>39.75</v>
      </c>
      <c r="AG752" t="s">
        <v>71</v>
      </c>
      <c r="AH752" s="4"/>
      <c r="AI752" t="s">
        <v>188</v>
      </c>
      <c r="AJ752">
        <v>15</v>
      </c>
      <c r="AK752">
        <v>39.75</v>
      </c>
    </row>
    <row r="753" spans="1:37" ht="15" customHeight="1">
      <c r="A753" t="str">
        <f>LEFT(Table1[[#This Row],[address]],3)&amp;(RIGHT(Table1[[#This Row],[address]],LEN(Table1[[#This Row],[address]])-3)+1)</f>
        <v>$A$31</v>
      </c>
      <c r="B753" t="str">
        <f>IF(Table1[[#This Row],[E]]&lt;&gt;"",1,"x")</f>
        <v>x</v>
      </c>
      <c r="C753" t="s">
        <v>68</v>
      </c>
      <c r="D753" s="4"/>
      <c r="E753" t="s">
        <v>193</v>
      </c>
      <c r="F753">
        <v>15</v>
      </c>
      <c r="G753">
        <v>39.75</v>
      </c>
      <c r="H753">
        <f>MAX(Table1[[#This Row],[h]],Table1[[#This Row],[h8]],Table1[[#This Row],[h17]],Table1[[#This Row],[h26]])</f>
        <v>15</v>
      </c>
      <c r="I753">
        <f>MAX(Table1[[#This Row],[w]],Table1[[#This Row],[w9]],Table1[[#This Row],[w18]],Table1[[#This Row],[w27]])</f>
        <v>39.75</v>
      </c>
      <c r="J753" t="b">
        <f>AND(Table1[[#This Row],[address]]=Table1[[#This Row],[address7]],Table1[[#This Row],[address]]=Table1[[#This Row],[address16]],Table1[[#This Row],[address]]=Table1[[#This Row],[address25]])</f>
        <v>1</v>
      </c>
      <c r="M753" t="s">
        <v>69</v>
      </c>
      <c r="N753" s="4"/>
      <c r="O753" t="s">
        <v>193</v>
      </c>
      <c r="P753">
        <v>15</v>
      </c>
      <c r="Q753">
        <v>39.75</v>
      </c>
      <c r="W753" t="s">
        <v>70</v>
      </c>
      <c r="X753" s="4"/>
      <c r="Y753" t="s">
        <v>193</v>
      </c>
      <c r="Z753">
        <v>15</v>
      </c>
      <c r="AA753">
        <v>39.75</v>
      </c>
      <c r="AG753" t="s">
        <v>71</v>
      </c>
      <c r="AH753" s="4"/>
      <c r="AI753" t="s">
        <v>193</v>
      </c>
      <c r="AJ753">
        <v>15</v>
      </c>
      <c r="AK753">
        <v>39.75</v>
      </c>
    </row>
    <row r="754" spans="1:37" ht="15" customHeight="1">
      <c r="A754" t="str">
        <f>LEFT(Table1[[#This Row],[address]],3)&amp;(RIGHT(Table1[[#This Row],[address]],LEN(Table1[[#This Row],[address]])-3)+1)</f>
        <v>$B$2</v>
      </c>
      <c r="B754" t="str">
        <f>IF(Table1[[#This Row],[E]]&lt;&gt;"",1,"x")</f>
        <v>x</v>
      </c>
      <c r="C754" t="s">
        <v>68</v>
      </c>
      <c r="E754" t="s">
        <v>199</v>
      </c>
      <c r="F754">
        <v>21</v>
      </c>
      <c r="G754">
        <v>552</v>
      </c>
      <c r="H754">
        <f>MAX(Table1[[#This Row],[h]],Table1[[#This Row],[h8]],Table1[[#This Row],[h17]],Table1[[#This Row],[h26]])</f>
        <v>21</v>
      </c>
      <c r="I754">
        <f>MAX(Table1[[#This Row],[w]],Table1[[#This Row],[w9]],Table1[[#This Row],[w18]],Table1[[#This Row],[w27]])</f>
        <v>552.75</v>
      </c>
      <c r="J754" t="b">
        <f>AND(Table1[[#This Row],[address]]=Table1[[#This Row],[address7]],Table1[[#This Row],[address]]=Table1[[#This Row],[address16]],Table1[[#This Row],[address]]=Table1[[#This Row],[address25]])</f>
        <v>1</v>
      </c>
      <c r="M754" t="s">
        <v>69</v>
      </c>
      <c r="O754" t="s">
        <v>199</v>
      </c>
      <c r="P754">
        <v>21</v>
      </c>
      <c r="Q754">
        <v>552.75</v>
      </c>
      <c r="W754" t="s">
        <v>70</v>
      </c>
      <c r="Y754" t="s">
        <v>199</v>
      </c>
      <c r="Z754">
        <v>21</v>
      </c>
      <c r="AA754">
        <v>552</v>
      </c>
      <c r="AG754" t="s">
        <v>71</v>
      </c>
      <c r="AI754" t="s">
        <v>199</v>
      </c>
      <c r="AJ754">
        <v>21</v>
      </c>
      <c r="AK754">
        <v>552</v>
      </c>
    </row>
    <row r="755" spans="1:37" ht="15" customHeight="1">
      <c r="A755" t="str">
        <f>LEFT(Table1[[#This Row],[address]],3)&amp;(RIGHT(Table1[[#This Row],[address]],LEN(Table1[[#This Row],[address]])-3)+1)</f>
        <v>$B$3</v>
      </c>
      <c r="B755" t="str">
        <f>IF(Table1[[#This Row],[E]]&lt;&gt;"",1,"x")</f>
        <v>x</v>
      </c>
      <c r="C755" t="s">
        <v>68</v>
      </c>
      <c r="E755" t="s">
        <v>198</v>
      </c>
      <c r="F755">
        <v>15.75</v>
      </c>
      <c r="G755">
        <v>552</v>
      </c>
      <c r="H755">
        <f>MAX(Table1[[#This Row],[h]],Table1[[#This Row],[h8]],Table1[[#This Row],[h17]],Table1[[#This Row],[h26]])</f>
        <v>15.75</v>
      </c>
      <c r="I755">
        <f>MAX(Table1[[#This Row],[w]],Table1[[#This Row],[w9]],Table1[[#This Row],[w18]],Table1[[#This Row],[w27]])</f>
        <v>552.75</v>
      </c>
      <c r="J755" t="b">
        <f>AND(Table1[[#This Row],[address]]=Table1[[#This Row],[address7]],Table1[[#This Row],[address]]=Table1[[#This Row],[address16]],Table1[[#This Row],[address]]=Table1[[#This Row],[address25]])</f>
        <v>1</v>
      </c>
      <c r="M755" t="s">
        <v>69</v>
      </c>
      <c r="O755" t="s">
        <v>198</v>
      </c>
      <c r="P755">
        <v>15.75</v>
      </c>
      <c r="Q755">
        <v>552.75</v>
      </c>
      <c r="W755" t="s">
        <v>70</v>
      </c>
      <c r="Y755" t="s">
        <v>198</v>
      </c>
      <c r="Z755">
        <v>15.75</v>
      </c>
      <c r="AA755">
        <v>552</v>
      </c>
      <c r="AG755" t="s">
        <v>71</v>
      </c>
      <c r="AI755" t="s">
        <v>198</v>
      </c>
      <c r="AJ755">
        <v>15.75</v>
      </c>
      <c r="AK755">
        <v>552</v>
      </c>
    </row>
    <row r="756" spans="1:37" ht="15" customHeight="1">
      <c r="A756" t="str">
        <f>LEFT(Table1[[#This Row],[address]],3)&amp;(RIGHT(Table1[[#This Row],[address]],LEN(Table1[[#This Row],[address]])-3)+1)</f>
        <v>$B$4</v>
      </c>
      <c r="B756" t="str">
        <f>IF(Table1[[#This Row],[E]]&lt;&gt;"",1,"x")</f>
        <v>x</v>
      </c>
      <c r="C756" t="s">
        <v>68</v>
      </c>
      <c r="E756" t="s">
        <v>200</v>
      </c>
      <c r="F756">
        <v>48.75</v>
      </c>
      <c r="G756">
        <v>552</v>
      </c>
      <c r="H756">
        <f>MAX(Table1[[#This Row],[h]],Table1[[#This Row],[h8]],Table1[[#This Row],[h17]],Table1[[#This Row],[h26]])</f>
        <v>48.75</v>
      </c>
      <c r="I756">
        <f>MAX(Table1[[#This Row],[w]],Table1[[#This Row],[w9]],Table1[[#This Row],[w18]],Table1[[#This Row],[w27]])</f>
        <v>552.75</v>
      </c>
      <c r="J756" t="b">
        <f>AND(Table1[[#This Row],[address]]=Table1[[#This Row],[address7]],Table1[[#This Row],[address]]=Table1[[#This Row],[address16]],Table1[[#This Row],[address]]=Table1[[#This Row],[address25]])</f>
        <v>1</v>
      </c>
      <c r="M756" t="s">
        <v>69</v>
      </c>
      <c r="O756" t="s">
        <v>200</v>
      </c>
      <c r="P756">
        <v>48.75</v>
      </c>
      <c r="Q756">
        <v>552.75</v>
      </c>
      <c r="W756" t="s">
        <v>70</v>
      </c>
      <c r="Y756" t="s">
        <v>200</v>
      </c>
      <c r="Z756">
        <v>48.75</v>
      </c>
      <c r="AA756">
        <v>552</v>
      </c>
      <c r="AG756" t="s">
        <v>71</v>
      </c>
      <c r="AI756" t="s">
        <v>200</v>
      </c>
      <c r="AJ756">
        <v>48.75</v>
      </c>
      <c r="AK756">
        <v>552</v>
      </c>
    </row>
    <row r="757" spans="1:37" ht="15" customHeight="1">
      <c r="A757" t="str">
        <f>LEFT(Table1[[#This Row],[address]],3)&amp;(RIGHT(Table1[[#This Row],[address]],LEN(Table1[[#This Row],[address]])-3)+1)</f>
        <v>$B$5</v>
      </c>
      <c r="B757" t="str">
        <f>IF(Table1[[#This Row],[E]]&lt;&gt;"",1,"x")</f>
        <v>x</v>
      </c>
      <c r="C757" t="s">
        <v>68</v>
      </c>
      <c r="E757" t="s">
        <v>201</v>
      </c>
      <c r="F757">
        <v>17.25</v>
      </c>
      <c r="G757">
        <v>552</v>
      </c>
      <c r="H757">
        <f>MAX(Table1[[#This Row],[h]],Table1[[#This Row],[h8]],Table1[[#This Row],[h17]],Table1[[#This Row],[h26]])</f>
        <v>29.25</v>
      </c>
      <c r="I757">
        <f>MAX(Table1[[#This Row],[w]],Table1[[#This Row],[w9]],Table1[[#This Row],[w18]],Table1[[#This Row],[w27]])</f>
        <v>552.75</v>
      </c>
      <c r="J757" t="b">
        <f>AND(Table1[[#This Row],[address]]=Table1[[#This Row],[address7]],Table1[[#This Row],[address]]=Table1[[#This Row],[address16]],Table1[[#This Row],[address]]=Table1[[#This Row],[address25]])</f>
        <v>1</v>
      </c>
      <c r="M757" t="s">
        <v>69</v>
      </c>
      <c r="O757" t="s">
        <v>201</v>
      </c>
      <c r="P757">
        <v>29.25</v>
      </c>
      <c r="Q757">
        <v>552.75</v>
      </c>
      <c r="W757" t="s">
        <v>70</v>
      </c>
      <c r="Y757" t="s">
        <v>201</v>
      </c>
      <c r="Z757">
        <v>17.25</v>
      </c>
      <c r="AA757">
        <v>552</v>
      </c>
      <c r="AG757" t="s">
        <v>71</v>
      </c>
      <c r="AI757" t="s">
        <v>201</v>
      </c>
      <c r="AJ757">
        <v>17.25</v>
      </c>
      <c r="AK757">
        <v>552</v>
      </c>
    </row>
    <row r="758" spans="1:37" ht="15" customHeight="1">
      <c r="A758" t="str">
        <f>LEFT(Table1[[#This Row],[address]],3)&amp;(RIGHT(Table1[[#This Row],[address]],LEN(Table1[[#This Row],[address]])-3)+1)</f>
        <v>$B$6</v>
      </c>
      <c r="B758">
        <f>IF(Table1[[#This Row],[E]]&lt;&gt;"",1,"x")</f>
        <v>1</v>
      </c>
      <c r="C758" t="s">
        <v>68</v>
      </c>
      <c r="D758" s="4" t="s">
        <v>651</v>
      </c>
      <c r="E758" t="s">
        <v>202</v>
      </c>
      <c r="F758">
        <v>48</v>
      </c>
      <c r="G758">
        <v>552</v>
      </c>
      <c r="H758">
        <f>MAX(Table1[[#This Row],[h]],Table1[[#This Row],[h8]],Table1[[#This Row],[h17]],Table1[[#This Row],[h26]])</f>
        <v>61.5</v>
      </c>
      <c r="I758">
        <f>MAX(Table1[[#This Row],[w]],Table1[[#This Row],[w9]],Table1[[#This Row],[w18]],Table1[[#This Row],[w27]])</f>
        <v>552.75</v>
      </c>
      <c r="J758" t="b">
        <f>AND(Table1[[#This Row],[address]]=Table1[[#This Row],[address7]],Table1[[#This Row],[address]]=Table1[[#This Row],[address16]],Table1[[#This Row],[address]]=Table1[[#This Row],[address25]])</f>
        <v>1</v>
      </c>
      <c r="M758" t="s">
        <v>69</v>
      </c>
      <c r="N758" s="4" t="s">
        <v>652</v>
      </c>
      <c r="O758" t="s">
        <v>202</v>
      </c>
      <c r="P758">
        <v>61.5</v>
      </c>
      <c r="Q758">
        <v>552.75</v>
      </c>
      <c r="W758" t="s">
        <v>70</v>
      </c>
      <c r="X758" s="4" t="s">
        <v>653</v>
      </c>
      <c r="Y758" t="s">
        <v>202</v>
      </c>
      <c r="Z758">
        <v>48</v>
      </c>
      <c r="AA758">
        <v>552</v>
      </c>
      <c r="AG758" t="s">
        <v>71</v>
      </c>
      <c r="AH758" s="4" t="s">
        <v>654</v>
      </c>
      <c r="AI758" t="s">
        <v>202</v>
      </c>
      <c r="AJ758">
        <v>48</v>
      </c>
      <c r="AK758">
        <v>552</v>
      </c>
    </row>
    <row r="759" spans="1:37" ht="15" customHeight="1">
      <c r="A759" t="str">
        <f>LEFT(Table1[[#This Row],[address]],3)&amp;(RIGHT(Table1[[#This Row],[address]],LEN(Table1[[#This Row],[address]])-3)+1)</f>
        <v>$B$7</v>
      </c>
      <c r="B759">
        <f>IF(Table1[[#This Row],[E]]&lt;&gt;"",1,"x")</f>
        <v>1</v>
      </c>
      <c r="C759" t="s">
        <v>68</v>
      </c>
      <c r="D759" s="4" t="s">
        <v>655</v>
      </c>
      <c r="E759" t="s">
        <v>203</v>
      </c>
      <c r="F759">
        <v>55.5</v>
      </c>
      <c r="G759">
        <v>552</v>
      </c>
      <c r="H759">
        <f>MAX(Table1[[#This Row],[h]],Table1[[#This Row],[h8]],Table1[[#This Row],[h17]],Table1[[#This Row],[h26]])</f>
        <v>67.5</v>
      </c>
      <c r="I759">
        <f>MAX(Table1[[#This Row],[w]],Table1[[#This Row],[w9]],Table1[[#This Row],[w18]],Table1[[#This Row],[w27]])</f>
        <v>552.75</v>
      </c>
      <c r="J759" t="b">
        <f>AND(Table1[[#This Row],[address]]=Table1[[#This Row],[address7]],Table1[[#This Row],[address]]=Table1[[#This Row],[address16]],Table1[[#This Row],[address]]=Table1[[#This Row],[address25]])</f>
        <v>1</v>
      </c>
      <c r="M759" t="s">
        <v>69</v>
      </c>
      <c r="N759" s="4" t="s">
        <v>656</v>
      </c>
      <c r="O759" t="s">
        <v>203</v>
      </c>
      <c r="P759">
        <v>67.5</v>
      </c>
      <c r="Q759">
        <v>552.75</v>
      </c>
      <c r="W759" t="s">
        <v>70</v>
      </c>
      <c r="X759" s="4" t="s">
        <v>657</v>
      </c>
      <c r="Y759" t="s">
        <v>203</v>
      </c>
      <c r="Z759">
        <v>55.5</v>
      </c>
      <c r="AA759">
        <v>552</v>
      </c>
      <c r="AG759" t="s">
        <v>71</v>
      </c>
      <c r="AH759" s="4" t="s">
        <v>658</v>
      </c>
      <c r="AI759" t="s">
        <v>203</v>
      </c>
      <c r="AJ759">
        <v>55.5</v>
      </c>
      <c r="AK759">
        <v>552</v>
      </c>
    </row>
    <row r="760" spans="1:37" ht="15" customHeight="1">
      <c r="A760" t="str">
        <f>LEFT(Table1[[#This Row],[address]],3)&amp;(RIGHT(Table1[[#This Row],[address]],LEN(Table1[[#This Row],[address]])-3)+1)</f>
        <v>$B$8</v>
      </c>
      <c r="B760">
        <f>IF(Table1[[#This Row],[E]]&lt;&gt;"",1,"x")</f>
        <v>1</v>
      </c>
      <c r="C760" t="s">
        <v>68</v>
      </c>
      <c r="D760" s="4" t="s">
        <v>659</v>
      </c>
      <c r="E760" t="s">
        <v>204</v>
      </c>
      <c r="F760">
        <v>68.25</v>
      </c>
      <c r="G760">
        <v>552</v>
      </c>
      <c r="H760">
        <f>MAX(Table1[[#This Row],[h]],Table1[[#This Row],[h8]],Table1[[#This Row],[h17]],Table1[[#This Row],[h26]])</f>
        <v>70.5</v>
      </c>
      <c r="I760">
        <f>MAX(Table1[[#This Row],[w]],Table1[[#This Row],[w9]],Table1[[#This Row],[w18]],Table1[[#This Row],[w27]])</f>
        <v>552.75</v>
      </c>
      <c r="J760" t="b">
        <f>AND(Table1[[#This Row],[address]]=Table1[[#This Row],[address7]],Table1[[#This Row],[address]]=Table1[[#This Row],[address16]],Table1[[#This Row],[address]]=Table1[[#This Row],[address25]])</f>
        <v>1</v>
      </c>
      <c r="M760" t="s">
        <v>69</v>
      </c>
      <c r="N760" s="4" t="s">
        <v>660</v>
      </c>
      <c r="O760" t="s">
        <v>204</v>
      </c>
      <c r="P760">
        <v>70.5</v>
      </c>
      <c r="Q760">
        <v>552.75</v>
      </c>
      <c r="W760" t="s">
        <v>70</v>
      </c>
      <c r="X760" s="4" t="s">
        <v>661</v>
      </c>
      <c r="Y760" t="s">
        <v>204</v>
      </c>
      <c r="Z760">
        <v>68.25</v>
      </c>
      <c r="AA760">
        <v>552</v>
      </c>
      <c r="AG760" t="s">
        <v>71</v>
      </c>
      <c r="AH760" s="4" t="s">
        <v>662</v>
      </c>
      <c r="AI760" t="s">
        <v>204</v>
      </c>
      <c r="AJ760">
        <v>68.25</v>
      </c>
      <c r="AK760">
        <v>552</v>
      </c>
    </row>
    <row r="761" spans="1:37" ht="15" customHeight="1">
      <c r="A761" t="str">
        <f>LEFT(Table1[[#This Row],[address]],3)&amp;(RIGHT(Table1[[#This Row],[address]],LEN(Table1[[#This Row],[address]])-3)+1)</f>
        <v>$B$9</v>
      </c>
      <c r="B761">
        <f>IF(Table1[[#This Row],[E]]&lt;&gt;"",1,"x")</f>
        <v>1</v>
      </c>
      <c r="C761" t="s">
        <v>68</v>
      </c>
      <c r="D761" s="4" t="s">
        <v>663</v>
      </c>
      <c r="E761" t="s">
        <v>205</v>
      </c>
      <c r="F761">
        <v>75.75</v>
      </c>
      <c r="G761">
        <v>552</v>
      </c>
      <c r="H761">
        <f>MAX(Table1[[#This Row],[h]],Table1[[#This Row],[h8]],Table1[[#This Row],[h17]],Table1[[#This Row],[h26]])</f>
        <v>79.5</v>
      </c>
      <c r="I761">
        <f>MAX(Table1[[#This Row],[w]],Table1[[#This Row],[w9]],Table1[[#This Row],[w18]],Table1[[#This Row],[w27]])</f>
        <v>552.75</v>
      </c>
      <c r="J761" t="b">
        <f>AND(Table1[[#This Row],[address]]=Table1[[#This Row],[address7]],Table1[[#This Row],[address]]=Table1[[#This Row],[address16]],Table1[[#This Row],[address]]=Table1[[#This Row],[address25]])</f>
        <v>1</v>
      </c>
      <c r="M761" t="s">
        <v>69</v>
      </c>
      <c r="N761" s="4" t="s">
        <v>664</v>
      </c>
      <c r="O761" t="s">
        <v>205</v>
      </c>
      <c r="P761">
        <v>79.5</v>
      </c>
      <c r="Q761">
        <v>552.75</v>
      </c>
      <c r="W761" t="s">
        <v>70</v>
      </c>
      <c r="X761" s="4" t="s">
        <v>665</v>
      </c>
      <c r="Y761" t="s">
        <v>205</v>
      </c>
      <c r="Z761">
        <v>75.75</v>
      </c>
      <c r="AA761">
        <v>552</v>
      </c>
      <c r="AG761" t="s">
        <v>71</v>
      </c>
      <c r="AH761" s="4" t="s">
        <v>666</v>
      </c>
      <c r="AI761" t="s">
        <v>205</v>
      </c>
      <c r="AJ761">
        <v>75.75</v>
      </c>
      <c r="AK761">
        <v>552</v>
      </c>
    </row>
    <row r="762" spans="1:37" ht="15" customHeight="1">
      <c r="A762" t="str">
        <f>LEFT(Table1[[#This Row],[address]],3)&amp;(RIGHT(Table1[[#This Row],[address]],LEN(Table1[[#This Row],[address]])-3)+1)</f>
        <v>$B$10</v>
      </c>
      <c r="B762" t="str">
        <f>IF(Table1[[#This Row],[E]]&lt;&gt;"",1,"x")</f>
        <v>x</v>
      </c>
      <c r="C762" t="s">
        <v>68</v>
      </c>
      <c r="E762" t="s">
        <v>206</v>
      </c>
      <c r="F762">
        <v>15.75</v>
      </c>
      <c r="G762">
        <v>552</v>
      </c>
      <c r="H762">
        <f>MAX(Table1[[#This Row],[h]],Table1[[#This Row],[h8]],Table1[[#This Row],[h17]],Table1[[#This Row],[h26]])</f>
        <v>15.75</v>
      </c>
      <c r="I762">
        <f>MAX(Table1[[#This Row],[w]],Table1[[#This Row],[w9]],Table1[[#This Row],[w18]],Table1[[#This Row],[w27]])</f>
        <v>552.75</v>
      </c>
      <c r="J762" t="b">
        <f>AND(Table1[[#This Row],[address]]=Table1[[#This Row],[address7]],Table1[[#This Row],[address]]=Table1[[#This Row],[address16]],Table1[[#This Row],[address]]=Table1[[#This Row],[address25]])</f>
        <v>1</v>
      </c>
      <c r="M762" t="s">
        <v>69</v>
      </c>
      <c r="O762" t="s">
        <v>206</v>
      </c>
      <c r="P762">
        <v>15.75</v>
      </c>
      <c r="Q762">
        <v>552.75</v>
      </c>
      <c r="W762" t="s">
        <v>70</v>
      </c>
      <c r="Y762" t="s">
        <v>206</v>
      </c>
      <c r="Z762">
        <v>15.75</v>
      </c>
      <c r="AA762">
        <v>552</v>
      </c>
      <c r="AG762" t="s">
        <v>71</v>
      </c>
      <c r="AI762" t="s">
        <v>206</v>
      </c>
      <c r="AJ762">
        <v>15.75</v>
      </c>
      <c r="AK762">
        <v>552</v>
      </c>
    </row>
    <row r="763" spans="1:37" ht="15" customHeight="1">
      <c r="A763" t="str">
        <f>LEFT(Table1[[#This Row],[address]],3)&amp;(RIGHT(Table1[[#This Row],[address]],LEN(Table1[[#This Row],[address]])-3)+1)</f>
        <v>$B$11</v>
      </c>
      <c r="B763" t="str">
        <f>IF(Table1[[#This Row],[E]]&lt;&gt;"",1,"x")</f>
        <v>x</v>
      </c>
      <c r="C763" t="s">
        <v>68</v>
      </c>
      <c r="E763" t="s">
        <v>207</v>
      </c>
      <c r="F763">
        <v>99.75</v>
      </c>
      <c r="G763">
        <v>552</v>
      </c>
      <c r="H763">
        <f>MAX(Table1[[#This Row],[h]],Table1[[#This Row],[h8]],Table1[[#This Row],[h17]],Table1[[#This Row],[h26]])</f>
        <v>99.75</v>
      </c>
      <c r="I763">
        <f>MAX(Table1[[#This Row],[w]],Table1[[#This Row],[w9]],Table1[[#This Row],[w18]],Table1[[#This Row],[w27]])</f>
        <v>552.75</v>
      </c>
      <c r="J763" t="b">
        <f>AND(Table1[[#This Row],[address]]=Table1[[#This Row],[address7]],Table1[[#This Row],[address]]=Table1[[#This Row],[address16]],Table1[[#This Row],[address]]=Table1[[#This Row],[address25]])</f>
        <v>1</v>
      </c>
      <c r="M763" t="s">
        <v>69</v>
      </c>
      <c r="O763" t="s">
        <v>207</v>
      </c>
      <c r="P763">
        <v>99.75</v>
      </c>
      <c r="Q763">
        <v>552.75</v>
      </c>
      <c r="W763" t="s">
        <v>70</v>
      </c>
      <c r="Y763" t="s">
        <v>207</v>
      </c>
      <c r="Z763">
        <v>99.75</v>
      </c>
      <c r="AA763">
        <v>552</v>
      </c>
      <c r="AG763" t="s">
        <v>71</v>
      </c>
      <c r="AI763" t="s">
        <v>207</v>
      </c>
      <c r="AJ763">
        <v>99.75</v>
      </c>
      <c r="AK763">
        <v>552</v>
      </c>
    </row>
    <row r="764" spans="1:37" ht="15" customHeight="1">
      <c r="A764" t="str">
        <f>LEFT(Table1[[#This Row],[address]],3)&amp;(RIGHT(Table1[[#This Row],[address]],LEN(Table1[[#This Row],[address]])-3)+1)</f>
        <v>$B$12</v>
      </c>
      <c r="B764" t="str">
        <f>IF(Table1[[#This Row],[E]]&lt;&gt;"",1,"x")</f>
        <v>x</v>
      </c>
      <c r="C764" t="s">
        <v>68</v>
      </c>
      <c r="E764" t="s">
        <v>208</v>
      </c>
      <c r="F764">
        <v>15</v>
      </c>
      <c r="G764">
        <v>552</v>
      </c>
      <c r="H764">
        <f>MAX(Table1[[#This Row],[h]],Table1[[#This Row],[h8]],Table1[[#This Row],[h17]],Table1[[#This Row],[h26]])</f>
        <v>15</v>
      </c>
      <c r="I764">
        <f>MAX(Table1[[#This Row],[w]],Table1[[#This Row],[w9]],Table1[[#This Row],[w18]],Table1[[#This Row],[w27]])</f>
        <v>552.75</v>
      </c>
      <c r="J764" t="b">
        <f>AND(Table1[[#This Row],[address]]=Table1[[#This Row],[address7]],Table1[[#This Row],[address]]=Table1[[#This Row],[address16]],Table1[[#This Row],[address]]=Table1[[#This Row],[address25]])</f>
        <v>1</v>
      </c>
      <c r="M764" t="s">
        <v>69</v>
      </c>
      <c r="O764" t="s">
        <v>208</v>
      </c>
      <c r="P764">
        <v>15</v>
      </c>
      <c r="Q764">
        <v>552.75</v>
      </c>
      <c r="W764" t="s">
        <v>70</v>
      </c>
      <c r="Y764" t="s">
        <v>208</v>
      </c>
      <c r="Z764">
        <v>15</v>
      </c>
      <c r="AA764">
        <v>552</v>
      </c>
      <c r="AG764" t="s">
        <v>71</v>
      </c>
      <c r="AI764" t="s">
        <v>208</v>
      </c>
      <c r="AJ764">
        <v>15</v>
      </c>
      <c r="AK764">
        <v>552</v>
      </c>
    </row>
    <row r="765" spans="1:37" ht="15" customHeight="1">
      <c r="A765" t="str">
        <f>LEFT(Table1[[#This Row],[address]],3)&amp;(RIGHT(Table1[[#This Row],[address]],LEN(Table1[[#This Row],[address]])-3)+1)</f>
        <v>$B$13</v>
      </c>
      <c r="B765" t="str">
        <f>IF(Table1[[#This Row],[E]]&lt;&gt;"",1,"x")</f>
        <v>x</v>
      </c>
      <c r="C765" t="s">
        <v>68</v>
      </c>
      <c r="E765" t="s">
        <v>209</v>
      </c>
      <c r="F765">
        <v>15</v>
      </c>
      <c r="G765">
        <v>552</v>
      </c>
      <c r="H765">
        <f>MAX(Table1[[#This Row],[h]],Table1[[#This Row],[h8]],Table1[[#This Row],[h17]],Table1[[#This Row],[h26]])</f>
        <v>52.5</v>
      </c>
      <c r="I765">
        <f>MAX(Table1[[#This Row],[w]],Table1[[#This Row],[w9]],Table1[[#This Row],[w18]],Table1[[#This Row],[w27]])</f>
        <v>552.75</v>
      </c>
      <c r="J765" t="b">
        <f>AND(Table1[[#This Row],[address]]=Table1[[#This Row],[address7]],Table1[[#This Row],[address]]=Table1[[#This Row],[address16]],Table1[[#This Row],[address]]=Table1[[#This Row],[address25]])</f>
        <v>1</v>
      </c>
      <c r="M765" t="s">
        <v>69</v>
      </c>
      <c r="O765" t="s">
        <v>209</v>
      </c>
      <c r="P765">
        <v>52.5</v>
      </c>
      <c r="Q765">
        <v>552.75</v>
      </c>
      <c r="W765" t="s">
        <v>70</v>
      </c>
      <c r="Y765" t="s">
        <v>209</v>
      </c>
      <c r="Z765">
        <v>15</v>
      </c>
      <c r="AA765">
        <v>552</v>
      </c>
      <c r="AG765" t="s">
        <v>71</v>
      </c>
      <c r="AI765" t="s">
        <v>209</v>
      </c>
      <c r="AJ765">
        <v>15</v>
      </c>
      <c r="AK765">
        <v>552</v>
      </c>
    </row>
    <row r="766" spans="1:37" ht="15" customHeight="1">
      <c r="A766" t="str">
        <f>LEFT(Table1[[#This Row],[address]],3)&amp;(RIGHT(Table1[[#This Row],[address]],LEN(Table1[[#This Row],[address]])-3)+1)</f>
        <v>$B$14</v>
      </c>
      <c r="B766" t="str">
        <f>IF(Table1[[#This Row],[E]]&lt;&gt;"",1,"x")</f>
        <v>x</v>
      </c>
      <c r="C766" t="s">
        <v>68</v>
      </c>
      <c r="E766" t="s">
        <v>210</v>
      </c>
      <c r="F766">
        <v>15</v>
      </c>
      <c r="G766">
        <v>552</v>
      </c>
      <c r="H766">
        <f>MAX(Table1[[#This Row],[h]],Table1[[#This Row],[h8]],Table1[[#This Row],[h17]],Table1[[#This Row],[h26]])</f>
        <v>15</v>
      </c>
      <c r="I766">
        <f>MAX(Table1[[#This Row],[w]],Table1[[#This Row],[w9]],Table1[[#This Row],[w18]],Table1[[#This Row],[w27]])</f>
        <v>552.75</v>
      </c>
      <c r="J766" t="b">
        <f>AND(Table1[[#This Row],[address]]=Table1[[#This Row],[address7]],Table1[[#This Row],[address]]=Table1[[#This Row],[address16]],Table1[[#This Row],[address]]=Table1[[#This Row],[address25]])</f>
        <v>1</v>
      </c>
      <c r="M766" t="s">
        <v>69</v>
      </c>
      <c r="O766" t="s">
        <v>210</v>
      </c>
      <c r="P766">
        <v>15</v>
      </c>
      <c r="Q766">
        <v>552.75</v>
      </c>
      <c r="W766" t="s">
        <v>70</v>
      </c>
      <c r="Y766" t="s">
        <v>210</v>
      </c>
      <c r="Z766">
        <v>15</v>
      </c>
      <c r="AA766">
        <v>552</v>
      </c>
      <c r="AG766" t="s">
        <v>71</v>
      </c>
      <c r="AI766" t="s">
        <v>210</v>
      </c>
      <c r="AJ766">
        <v>15</v>
      </c>
      <c r="AK766">
        <v>552</v>
      </c>
    </row>
    <row r="767" spans="1:37" ht="15" customHeight="1">
      <c r="A767" t="str">
        <f>LEFT(Table1[[#This Row],[address]],3)&amp;(RIGHT(Table1[[#This Row],[address]],LEN(Table1[[#This Row],[address]])-3)+1)</f>
        <v>$B$15</v>
      </c>
      <c r="B767" t="str">
        <f>IF(Table1[[#This Row],[E]]&lt;&gt;"",1,"x")</f>
        <v>x</v>
      </c>
      <c r="C767" t="s">
        <v>68</v>
      </c>
      <c r="E767" t="s">
        <v>211</v>
      </c>
      <c r="F767">
        <v>15</v>
      </c>
      <c r="G767">
        <v>552</v>
      </c>
      <c r="H767">
        <f>MAX(Table1[[#This Row],[h]],Table1[[#This Row],[h8]],Table1[[#This Row],[h17]],Table1[[#This Row],[h26]])</f>
        <v>15</v>
      </c>
      <c r="I767">
        <f>MAX(Table1[[#This Row],[w]],Table1[[#This Row],[w9]],Table1[[#This Row],[w18]],Table1[[#This Row],[w27]])</f>
        <v>552.75</v>
      </c>
      <c r="J767" t="b">
        <f>AND(Table1[[#This Row],[address]]=Table1[[#This Row],[address7]],Table1[[#This Row],[address]]=Table1[[#This Row],[address16]],Table1[[#This Row],[address]]=Table1[[#This Row],[address25]])</f>
        <v>1</v>
      </c>
      <c r="M767" t="s">
        <v>69</v>
      </c>
      <c r="O767" t="s">
        <v>211</v>
      </c>
      <c r="P767">
        <v>15</v>
      </c>
      <c r="Q767">
        <v>552.75</v>
      </c>
      <c r="W767" t="s">
        <v>70</v>
      </c>
      <c r="Y767" t="s">
        <v>211</v>
      </c>
      <c r="Z767">
        <v>15</v>
      </c>
      <c r="AA767">
        <v>552</v>
      </c>
      <c r="AG767" t="s">
        <v>71</v>
      </c>
      <c r="AI767" t="s">
        <v>211</v>
      </c>
      <c r="AJ767">
        <v>15</v>
      </c>
      <c r="AK767">
        <v>552</v>
      </c>
    </row>
    <row r="768" spans="1:37" ht="15" customHeight="1">
      <c r="A768" t="str">
        <f>LEFT(Table1[[#This Row],[address]],3)&amp;(RIGHT(Table1[[#This Row],[address]],LEN(Table1[[#This Row],[address]])-3)+1)</f>
        <v>$B$16</v>
      </c>
      <c r="B768" t="str">
        <f>IF(Table1[[#This Row],[E]]&lt;&gt;"",1,"x")</f>
        <v>x</v>
      </c>
      <c r="C768" t="s">
        <v>68</v>
      </c>
      <c r="E768" t="s">
        <v>212</v>
      </c>
      <c r="F768">
        <v>15</v>
      </c>
      <c r="G768">
        <v>552</v>
      </c>
      <c r="H768">
        <f>MAX(Table1[[#This Row],[h]],Table1[[#This Row],[h8]],Table1[[#This Row],[h17]],Table1[[#This Row],[h26]])</f>
        <v>15</v>
      </c>
      <c r="I768">
        <f>MAX(Table1[[#This Row],[w]],Table1[[#This Row],[w9]],Table1[[#This Row],[w18]],Table1[[#This Row],[w27]])</f>
        <v>552.75</v>
      </c>
      <c r="J768" t="b">
        <f>AND(Table1[[#This Row],[address]]=Table1[[#This Row],[address7]],Table1[[#This Row],[address]]=Table1[[#This Row],[address16]],Table1[[#This Row],[address]]=Table1[[#This Row],[address25]])</f>
        <v>1</v>
      </c>
      <c r="M768" t="s">
        <v>69</v>
      </c>
      <c r="O768" t="s">
        <v>212</v>
      </c>
      <c r="P768">
        <v>15</v>
      </c>
      <c r="Q768">
        <v>552.75</v>
      </c>
      <c r="W768" t="s">
        <v>70</v>
      </c>
      <c r="Y768" t="s">
        <v>212</v>
      </c>
      <c r="Z768">
        <v>15</v>
      </c>
      <c r="AA768">
        <v>552</v>
      </c>
      <c r="AG768" t="s">
        <v>71</v>
      </c>
      <c r="AI768" t="s">
        <v>212</v>
      </c>
      <c r="AJ768">
        <v>15</v>
      </c>
      <c r="AK768">
        <v>552</v>
      </c>
    </row>
    <row r="769" spans="1:37" ht="15" customHeight="1">
      <c r="A769" t="str">
        <f>LEFT(Table1[[#This Row],[address]],3)&amp;(RIGHT(Table1[[#This Row],[address]],LEN(Table1[[#This Row],[address]])-3)+1)</f>
        <v>$B$17</v>
      </c>
      <c r="B769" t="str">
        <f>IF(Table1[[#This Row],[E]]&lt;&gt;"",1,"x")</f>
        <v>x</v>
      </c>
      <c r="C769" t="s">
        <v>68</v>
      </c>
      <c r="E769" t="s">
        <v>213</v>
      </c>
      <c r="F769">
        <v>15</v>
      </c>
      <c r="G769">
        <v>552</v>
      </c>
      <c r="H769">
        <f>MAX(Table1[[#This Row],[h]],Table1[[#This Row],[h8]],Table1[[#This Row],[h17]],Table1[[#This Row],[h26]])</f>
        <v>15</v>
      </c>
      <c r="I769">
        <f>MAX(Table1[[#This Row],[w]],Table1[[#This Row],[w9]],Table1[[#This Row],[w18]],Table1[[#This Row],[w27]])</f>
        <v>552.75</v>
      </c>
      <c r="J769" t="b">
        <f>AND(Table1[[#This Row],[address]]=Table1[[#This Row],[address7]],Table1[[#This Row],[address]]=Table1[[#This Row],[address16]],Table1[[#This Row],[address]]=Table1[[#This Row],[address25]])</f>
        <v>1</v>
      </c>
      <c r="M769" t="s">
        <v>69</v>
      </c>
      <c r="O769" t="s">
        <v>213</v>
      </c>
      <c r="P769">
        <v>15</v>
      </c>
      <c r="Q769">
        <v>552.75</v>
      </c>
      <c r="W769" t="s">
        <v>70</v>
      </c>
      <c r="Y769" t="s">
        <v>213</v>
      </c>
      <c r="Z769">
        <v>15</v>
      </c>
      <c r="AA769">
        <v>552</v>
      </c>
      <c r="AG769" t="s">
        <v>71</v>
      </c>
      <c r="AI769" t="s">
        <v>213</v>
      </c>
      <c r="AJ769">
        <v>15</v>
      </c>
      <c r="AK769">
        <v>552</v>
      </c>
    </row>
    <row r="770" spans="1:37" ht="15" customHeight="1">
      <c r="A770" t="str">
        <f>LEFT(Table1[[#This Row],[address]],3)&amp;(RIGHT(Table1[[#This Row],[address]],LEN(Table1[[#This Row],[address]])-3)+1)</f>
        <v>$B$18</v>
      </c>
      <c r="B770" t="str">
        <f>IF(Table1[[#This Row],[E]]&lt;&gt;"",1,"x")</f>
        <v>x</v>
      </c>
      <c r="C770" t="s">
        <v>68</v>
      </c>
      <c r="E770" t="s">
        <v>215</v>
      </c>
      <c r="F770">
        <v>15</v>
      </c>
      <c r="G770">
        <v>552</v>
      </c>
      <c r="H770">
        <f>MAX(Table1[[#This Row],[h]],Table1[[#This Row],[h8]],Table1[[#This Row],[h17]],Table1[[#This Row],[h26]])</f>
        <v>15</v>
      </c>
      <c r="I770">
        <f>MAX(Table1[[#This Row],[w]],Table1[[#This Row],[w9]],Table1[[#This Row],[w18]],Table1[[#This Row],[w27]])</f>
        <v>552.75</v>
      </c>
      <c r="J770" t="b">
        <f>AND(Table1[[#This Row],[address]]=Table1[[#This Row],[address7]],Table1[[#This Row],[address]]=Table1[[#This Row],[address16]],Table1[[#This Row],[address]]=Table1[[#This Row],[address25]])</f>
        <v>1</v>
      </c>
      <c r="M770" t="s">
        <v>69</v>
      </c>
      <c r="O770" t="s">
        <v>215</v>
      </c>
      <c r="P770">
        <v>15</v>
      </c>
      <c r="Q770">
        <v>552.75</v>
      </c>
      <c r="W770" t="s">
        <v>70</v>
      </c>
      <c r="Y770" t="s">
        <v>215</v>
      </c>
      <c r="Z770">
        <v>15</v>
      </c>
      <c r="AA770">
        <v>552</v>
      </c>
      <c r="AG770" t="s">
        <v>71</v>
      </c>
      <c r="AI770" t="s">
        <v>215</v>
      </c>
      <c r="AJ770">
        <v>15</v>
      </c>
      <c r="AK770">
        <v>552</v>
      </c>
    </row>
    <row r="771" spans="1:37" ht="15" customHeight="1">
      <c r="A771" t="str">
        <f>LEFT(Table1[[#This Row],[address]],3)&amp;(RIGHT(Table1[[#This Row],[address]],LEN(Table1[[#This Row],[address]])-3)+1)</f>
        <v>$B$19</v>
      </c>
      <c r="B771" t="str">
        <f>IF(Table1[[#This Row],[E]]&lt;&gt;"",1,"x")</f>
        <v>x</v>
      </c>
      <c r="C771" t="s">
        <v>68</v>
      </c>
      <c r="E771" t="s">
        <v>219</v>
      </c>
      <c r="F771">
        <v>15</v>
      </c>
      <c r="G771">
        <v>552</v>
      </c>
      <c r="H771">
        <f>MAX(Table1[[#This Row],[h]],Table1[[#This Row],[h8]],Table1[[#This Row],[h17]],Table1[[#This Row],[h26]])</f>
        <v>15</v>
      </c>
      <c r="I771">
        <f>MAX(Table1[[#This Row],[w]],Table1[[#This Row],[w9]],Table1[[#This Row],[w18]],Table1[[#This Row],[w27]])</f>
        <v>552.75</v>
      </c>
      <c r="J771" t="b">
        <f>AND(Table1[[#This Row],[address]]=Table1[[#This Row],[address7]],Table1[[#This Row],[address]]=Table1[[#This Row],[address16]],Table1[[#This Row],[address]]=Table1[[#This Row],[address25]])</f>
        <v>1</v>
      </c>
      <c r="M771" t="s">
        <v>69</v>
      </c>
      <c r="O771" t="s">
        <v>219</v>
      </c>
      <c r="P771">
        <v>15</v>
      </c>
      <c r="Q771">
        <v>552.75</v>
      </c>
      <c r="W771" t="s">
        <v>70</v>
      </c>
      <c r="Y771" t="s">
        <v>219</v>
      </c>
      <c r="Z771">
        <v>15</v>
      </c>
      <c r="AA771">
        <v>552</v>
      </c>
      <c r="AG771" t="s">
        <v>71</v>
      </c>
      <c r="AI771" t="s">
        <v>219</v>
      </c>
      <c r="AJ771">
        <v>15</v>
      </c>
      <c r="AK771">
        <v>552</v>
      </c>
    </row>
    <row r="772" spans="1:37" ht="15" customHeight="1">
      <c r="A772" t="str">
        <f>LEFT(Table1[[#This Row],[address]],3)&amp;(RIGHT(Table1[[#This Row],[address]],LEN(Table1[[#This Row],[address]])-3)+1)</f>
        <v>$B$20</v>
      </c>
      <c r="B772" t="str">
        <f>IF(Table1[[#This Row],[E]]&lt;&gt;"",1,"x")</f>
        <v>x</v>
      </c>
      <c r="C772" t="s">
        <v>68</v>
      </c>
      <c r="E772" t="s">
        <v>224</v>
      </c>
      <c r="F772">
        <v>15</v>
      </c>
      <c r="G772">
        <v>552</v>
      </c>
      <c r="H772">
        <f>MAX(Table1[[#This Row],[h]],Table1[[#This Row],[h8]],Table1[[#This Row],[h17]],Table1[[#This Row],[h26]])</f>
        <v>15</v>
      </c>
      <c r="I772">
        <f>MAX(Table1[[#This Row],[w]],Table1[[#This Row],[w9]],Table1[[#This Row],[w18]],Table1[[#This Row],[w27]])</f>
        <v>552.75</v>
      </c>
      <c r="J772" t="b">
        <f>AND(Table1[[#This Row],[address]]=Table1[[#This Row],[address7]],Table1[[#This Row],[address]]=Table1[[#This Row],[address16]],Table1[[#This Row],[address]]=Table1[[#This Row],[address25]])</f>
        <v>1</v>
      </c>
      <c r="M772" t="s">
        <v>69</v>
      </c>
      <c r="O772" t="s">
        <v>224</v>
      </c>
      <c r="P772">
        <v>15</v>
      </c>
      <c r="Q772">
        <v>552.75</v>
      </c>
      <c r="W772" t="s">
        <v>70</v>
      </c>
      <c r="Y772" t="s">
        <v>224</v>
      </c>
      <c r="Z772">
        <v>15</v>
      </c>
      <c r="AA772">
        <v>552</v>
      </c>
      <c r="AG772" t="s">
        <v>71</v>
      </c>
      <c r="AI772" t="s">
        <v>224</v>
      </c>
      <c r="AJ772">
        <v>15</v>
      </c>
      <c r="AK772">
        <v>552</v>
      </c>
    </row>
    <row r="773" spans="1:37" ht="15" customHeight="1">
      <c r="A773" t="str">
        <f>LEFT(Table1[[#This Row],[address]],3)&amp;(RIGHT(Table1[[#This Row],[address]],LEN(Table1[[#This Row],[address]])-3)+1)</f>
        <v>$B$21</v>
      </c>
      <c r="B773" t="str">
        <f>IF(Table1[[#This Row],[E]]&lt;&gt;"",1,"x")</f>
        <v>x</v>
      </c>
      <c r="C773" t="s">
        <v>68</v>
      </c>
      <c r="E773" t="s">
        <v>229</v>
      </c>
      <c r="F773">
        <v>15</v>
      </c>
      <c r="G773">
        <v>552</v>
      </c>
      <c r="H773">
        <f>MAX(Table1[[#This Row],[h]],Table1[[#This Row],[h8]],Table1[[#This Row],[h17]],Table1[[#This Row],[h26]])</f>
        <v>15</v>
      </c>
      <c r="I773">
        <f>MAX(Table1[[#This Row],[w]],Table1[[#This Row],[w9]],Table1[[#This Row],[w18]],Table1[[#This Row],[w27]])</f>
        <v>552.75</v>
      </c>
      <c r="J773" t="b">
        <f>AND(Table1[[#This Row],[address]]=Table1[[#This Row],[address7]],Table1[[#This Row],[address]]=Table1[[#This Row],[address16]],Table1[[#This Row],[address]]=Table1[[#This Row],[address25]])</f>
        <v>1</v>
      </c>
      <c r="M773" t="s">
        <v>69</v>
      </c>
      <c r="O773" t="s">
        <v>229</v>
      </c>
      <c r="P773">
        <v>15</v>
      </c>
      <c r="Q773">
        <v>552.75</v>
      </c>
      <c r="W773" t="s">
        <v>70</v>
      </c>
      <c r="Y773" t="s">
        <v>229</v>
      </c>
      <c r="Z773">
        <v>15</v>
      </c>
      <c r="AA773">
        <v>552</v>
      </c>
      <c r="AG773" t="s">
        <v>71</v>
      </c>
      <c r="AI773" t="s">
        <v>229</v>
      </c>
      <c r="AJ773">
        <v>15</v>
      </c>
      <c r="AK773">
        <v>552</v>
      </c>
    </row>
    <row r="774" spans="1:37" ht="15" customHeight="1">
      <c r="A774" t="str">
        <f>LEFT(Table1[[#This Row],[address]],3)&amp;(RIGHT(Table1[[#This Row],[address]],LEN(Table1[[#This Row],[address]])-3)+1)</f>
        <v>$B$22</v>
      </c>
      <c r="B774" t="str">
        <f>IF(Table1[[#This Row],[E]]&lt;&gt;"",1,"x")</f>
        <v>x</v>
      </c>
      <c r="C774" t="s">
        <v>68</v>
      </c>
      <c r="E774" t="s">
        <v>234</v>
      </c>
      <c r="F774">
        <v>15</v>
      </c>
      <c r="G774">
        <v>552</v>
      </c>
      <c r="H774">
        <f>MAX(Table1[[#This Row],[h]],Table1[[#This Row],[h8]],Table1[[#This Row],[h17]],Table1[[#This Row],[h26]])</f>
        <v>15</v>
      </c>
      <c r="I774">
        <f>MAX(Table1[[#This Row],[w]],Table1[[#This Row],[w9]],Table1[[#This Row],[w18]],Table1[[#This Row],[w27]])</f>
        <v>552.75</v>
      </c>
      <c r="J774" t="b">
        <f>AND(Table1[[#This Row],[address]]=Table1[[#This Row],[address7]],Table1[[#This Row],[address]]=Table1[[#This Row],[address16]],Table1[[#This Row],[address]]=Table1[[#This Row],[address25]])</f>
        <v>1</v>
      </c>
      <c r="M774" t="s">
        <v>69</v>
      </c>
      <c r="O774" t="s">
        <v>234</v>
      </c>
      <c r="P774">
        <v>15</v>
      </c>
      <c r="Q774">
        <v>552.75</v>
      </c>
      <c r="W774" t="s">
        <v>70</v>
      </c>
      <c r="Y774" t="s">
        <v>234</v>
      </c>
      <c r="Z774">
        <v>15</v>
      </c>
      <c r="AA774">
        <v>552</v>
      </c>
      <c r="AG774" t="s">
        <v>71</v>
      </c>
      <c r="AI774" t="s">
        <v>234</v>
      </c>
      <c r="AJ774">
        <v>15</v>
      </c>
      <c r="AK774">
        <v>552</v>
      </c>
    </row>
    <row r="775" spans="1:37" ht="15" customHeight="1">
      <c r="A775" t="str">
        <f>LEFT(Table1[[#This Row],[address]],3)&amp;(RIGHT(Table1[[#This Row],[address]],LEN(Table1[[#This Row],[address]])-3)+1)</f>
        <v>$B$23</v>
      </c>
      <c r="B775" t="str">
        <f>IF(Table1[[#This Row],[E]]&lt;&gt;"",1,"x")</f>
        <v>x</v>
      </c>
      <c r="C775" t="s">
        <v>68</v>
      </c>
      <c r="E775" t="s">
        <v>238</v>
      </c>
      <c r="F775">
        <v>15</v>
      </c>
      <c r="G775">
        <v>552</v>
      </c>
      <c r="H775">
        <f>MAX(Table1[[#This Row],[h]],Table1[[#This Row],[h8]],Table1[[#This Row],[h17]],Table1[[#This Row],[h26]])</f>
        <v>15</v>
      </c>
      <c r="I775">
        <f>MAX(Table1[[#This Row],[w]],Table1[[#This Row],[w9]],Table1[[#This Row],[w18]],Table1[[#This Row],[w27]])</f>
        <v>552.75</v>
      </c>
      <c r="J775" t="b">
        <f>AND(Table1[[#This Row],[address]]=Table1[[#This Row],[address7]],Table1[[#This Row],[address]]=Table1[[#This Row],[address16]],Table1[[#This Row],[address]]=Table1[[#This Row],[address25]])</f>
        <v>1</v>
      </c>
      <c r="M775" t="s">
        <v>69</v>
      </c>
      <c r="O775" t="s">
        <v>238</v>
      </c>
      <c r="P775">
        <v>15</v>
      </c>
      <c r="Q775">
        <v>552.75</v>
      </c>
      <c r="W775" t="s">
        <v>70</v>
      </c>
      <c r="Y775" t="s">
        <v>238</v>
      </c>
      <c r="Z775">
        <v>15</v>
      </c>
      <c r="AA775">
        <v>552</v>
      </c>
      <c r="AG775" t="s">
        <v>71</v>
      </c>
      <c r="AI775" t="s">
        <v>238</v>
      </c>
      <c r="AJ775">
        <v>15</v>
      </c>
      <c r="AK775">
        <v>552</v>
      </c>
    </row>
    <row r="776" spans="1:37" ht="15" customHeight="1">
      <c r="A776" t="str">
        <f>LEFT(Table1[[#This Row],[address]],3)&amp;(RIGHT(Table1[[#This Row],[address]],LEN(Table1[[#This Row],[address]])-3)+1)</f>
        <v>$B$24</v>
      </c>
      <c r="B776" t="str">
        <f>IF(Table1[[#This Row],[E]]&lt;&gt;"",1,"x")</f>
        <v>x</v>
      </c>
      <c r="C776" t="s">
        <v>68</v>
      </c>
      <c r="E776" t="s">
        <v>239</v>
      </c>
      <c r="F776">
        <v>15</v>
      </c>
      <c r="G776">
        <v>552</v>
      </c>
      <c r="H776">
        <f>MAX(Table1[[#This Row],[h]],Table1[[#This Row],[h8]],Table1[[#This Row],[h17]],Table1[[#This Row],[h26]])</f>
        <v>15</v>
      </c>
      <c r="I776">
        <f>MAX(Table1[[#This Row],[w]],Table1[[#This Row],[w9]],Table1[[#This Row],[w18]],Table1[[#This Row],[w27]])</f>
        <v>552.75</v>
      </c>
      <c r="J776" t="b">
        <f>AND(Table1[[#This Row],[address]]=Table1[[#This Row],[address7]],Table1[[#This Row],[address]]=Table1[[#This Row],[address16]],Table1[[#This Row],[address]]=Table1[[#This Row],[address25]])</f>
        <v>1</v>
      </c>
      <c r="M776" t="s">
        <v>69</v>
      </c>
      <c r="O776" t="s">
        <v>239</v>
      </c>
      <c r="P776">
        <v>15</v>
      </c>
      <c r="Q776">
        <v>552.75</v>
      </c>
      <c r="W776" t="s">
        <v>70</v>
      </c>
      <c r="Y776" t="s">
        <v>239</v>
      </c>
      <c r="Z776">
        <v>15</v>
      </c>
      <c r="AA776">
        <v>552</v>
      </c>
      <c r="AG776" t="s">
        <v>71</v>
      </c>
      <c r="AI776" t="s">
        <v>239</v>
      </c>
      <c r="AJ776">
        <v>15</v>
      </c>
      <c r="AK776">
        <v>552</v>
      </c>
    </row>
    <row r="777" spans="1:37" ht="15" customHeight="1">
      <c r="A777" t="str">
        <f>LEFT(Table1[[#This Row],[address]],3)&amp;(RIGHT(Table1[[#This Row],[address]],LEN(Table1[[#This Row],[address]])-3)+1)</f>
        <v>$B$25</v>
      </c>
      <c r="B777" t="str">
        <f>IF(Table1[[#This Row],[E]]&lt;&gt;"",1,"x")</f>
        <v>x</v>
      </c>
      <c r="C777" t="s">
        <v>68</v>
      </c>
      <c r="E777" t="s">
        <v>240</v>
      </c>
      <c r="F777">
        <v>15</v>
      </c>
      <c r="G777">
        <v>552</v>
      </c>
      <c r="H777">
        <f>MAX(Table1[[#This Row],[h]],Table1[[#This Row],[h8]],Table1[[#This Row],[h17]],Table1[[#This Row],[h26]])</f>
        <v>15</v>
      </c>
      <c r="I777">
        <f>MAX(Table1[[#This Row],[w]],Table1[[#This Row],[w9]],Table1[[#This Row],[w18]],Table1[[#This Row],[w27]])</f>
        <v>552.75</v>
      </c>
      <c r="J777" t="b">
        <f>AND(Table1[[#This Row],[address]]=Table1[[#This Row],[address7]],Table1[[#This Row],[address]]=Table1[[#This Row],[address16]],Table1[[#This Row],[address]]=Table1[[#This Row],[address25]])</f>
        <v>1</v>
      </c>
      <c r="M777" t="s">
        <v>69</v>
      </c>
      <c r="O777" t="s">
        <v>240</v>
      </c>
      <c r="P777">
        <v>15</v>
      </c>
      <c r="Q777">
        <v>552.75</v>
      </c>
      <c r="W777" t="s">
        <v>70</v>
      </c>
      <c r="Y777" t="s">
        <v>240</v>
      </c>
      <c r="Z777">
        <v>15</v>
      </c>
      <c r="AA777">
        <v>552</v>
      </c>
      <c r="AG777" t="s">
        <v>71</v>
      </c>
      <c r="AI777" t="s">
        <v>240</v>
      </c>
      <c r="AJ777">
        <v>15</v>
      </c>
      <c r="AK777">
        <v>552</v>
      </c>
    </row>
    <row r="778" spans="1:37" ht="15" customHeight="1">
      <c r="A778" t="str">
        <f>LEFT(Table1[[#This Row],[address]],3)&amp;(RIGHT(Table1[[#This Row],[address]],LEN(Table1[[#This Row],[address]])-3)+1)</f>
        <v>$B$26</v>
      </c>
      <c r="B778" t="str">
        <f>IF(Table1[[#This Row],[E]]&lt;&gt;"",1,"x")</f>
        <v>x</v>
      </c>
      <c r="C778" t="s">
        <v>68</v>
      </c>
      <c r="E778" t="s">
        <v>241</v>
      </c>
      <c r="F778">
        <v>15</v>
      </c>
      <c r="G778">
        <v>552</v>
      </c>
      <c r="H778">
        <f>MAX(Table1[[#This Row],[h]],Table1[[#This Row],[h8]],Table1[[#This Row],[h17]],Table1[[#This Row],[h26]])</f>
        <v>15</v>
      </c>
      <c r="I778">
        <f>MAX(Table1[[#This Row],[w]],Table1[[#This Row],[w9]],Table1[[#This Row],[w18]],Table1[[#This Row],[w27]])</f>
        <v>552.75</v>
      </c>
      <c r="J778" t="b">
        <f>AND(Table1[[#This Row],[address]]=Table1[[#This Row],[address7]],Table1[[#This Row],[address]]=Table1[[#This Row],[address16]],Table1[[#This Row],[address]]=Table1[[#This Row],[address25]])</f>
        <v>1</v>
      </c>
      <c r="M778" t="s">
        <v>69</v>
      </c>
      <c r="O778" t="s">
        <v>241</v>
      </c>
      <c r="P778">
        <v>15</v>
      </c>
      <c r="Q778">
        <v>552.75</v>
      </c>
      <c r="W778" t="s">
        <v>70</v>
      </c>
      <c r="Y778" t="s">
        <v>241</v>
      </c>
      <c r="Z778">
        <v>15</v>
      </c>
      <c r="AA778">
        <v>552</v>
      </c>
      <c r="AG778" t="s">
        <v>71</v>
      </c>
      <c r="AI778" t="s">
        <v>241</v>
      </c>
      <c r="AJ778">
        <v>15</v>
      </c>
      <c r="AK778">
        <v>552</v>
      </c>
    </row>
    <row r="779" spans="1:37" ht="15" customHeight="1">
      <c r="A779" t="str">
        <f>LEFT(Table1[[#This Row],[address]],3)&amp;(RIGHT(Table1[[#This Row],[address]],LEN(Table1[[#This Row],[address]])-3)+1)</f>
        <v>$B$27</v>
      </c>
      <c r="B779" t="str">
        <f>IF(Table1[[#This Row],[E]]&lt;&gt;"",1,"x")</f>
        <v>x</v>
      </c>
      <c r="C779" t="s">
        <v>68</v>
      </c>
      <c r="E779" t="s">
        <v>242</v>
      </c>
      <c r="F779">
        <v>15</v>
      </c>
      <c r="G779">
        <v>552</v>
      </c>
      <c r="H779">
        <f>MAX(Table1[[#This Row],[h]],Table1[[#This Row],[h8]],Table1[[#This Row],[h17]],Table1[[#This Row],[h26]])</f>
        <v>15</v>
      </c>
      <c r="I779">
        <f>MAX(Table1[[#This Row],[w]],Table1[[#This Row],[w9]],Table1[[#This Row],[w18]],Table1[[#This Row],[w27]])</f>
        <v>552.75</v>
      </c>
      <c r="J779" t="b">
        <f>AND(Table1[[#This Row],[address]]=Table1[[#This Row],[address7]],Table1[[#This Row],[address]]=Table1[[#This Row],[address16]],Table1[[#This Row],[address]]=Table1[[#This Row],[address25]])</f>
        <v>1</v>
      </c>
      <c r="M779" t="s">
        <v>69</v>
      </c>
      <c r="O779" t="s">
        <v>242</v>
      </c>
      <c r="P779">
        <v>15</v>
      </c>
      <c r="Q779">
        <v>552.75</v>
      </c>
      <c r="W779" t="s">
        <v>70</v>
      </c>
      <c r="Y779" t="s">
        <v>242</v>
      </c>
      <c r="Z779">
        <v>15</v>
      </c>
      <c r="AA779">
        <v>552</v>
      </c>
      <c r="AG779" t="s">
        <v>71</v>
      </c>
      <c r="AI779" t="s">
        <v>242</v>
      </c>
      <c r="AJ779">
        <v>15</v>
      </c>
      <c r="AK779">
        <v>552</v>
      </c>
    </row>
    <row r="780" spans="1:37" ht="15" customHeight="1">
      <c r="A780" t="str">
        <f>LEFT(Table1[[#This Row],[address]],3)&amp;(RIGHT(Table1[[#This Row],[address]],LEN(Table1[[#This Row],[address]])-3)+1)</f>
        <v>$B$28</v>
      </c>
      <c r="B780" t="str">
        <f>IF(Table1[[#This Row],[E]]&lt;&gt;"",1,"x")</f>
        <v>x</v>
      </c>
      <c r="C780" t="s">
        <v>68</v>
      </c>
      <c r="E780" t="s">
        <v>243</v>
      </c>
      <c r="F780">
        <v>15</v>
      </c>
      <c r="G780">
        <v>552</v>
      </c>
      <c r="H780">
        <f>MAX(Table1[[#This Row],[h]],Table1[[#This Row],[h8]],Table1[[#This Row],[h17]],Table1[[#This Row],[h26]])</f>
        <v>15</v>
      </c>
      <c r="I780">
        <f>MAX(Table1[[#This Row],[w]],Table1[[#This Row],[w9]],Table1[[#This Row],[w18]],Table1[[#This Row],[w27]])</f>
        <v>552.75</v>
      </c>
      <c r="J780" t="b">
        <f>AND(Table1[[#This Row],[address]]=Table1[[#This Row],[address7]],Table1[[#This Row],[address]]=Table1[[#This Row],[address16]],Table1[[#This Row],[address]]=Table1[[#This Row],[address25]])</f>
        <v>1</v>
      </c>
      <c r="M780" t="s">
        <v>69</v>
      </c>
      <c r="O780" t="s">
        <v>243</v>
      </c>
      <c r="P780">
        <v>15</v>
      </c>
      <c r="Q780">
        <v>552.75</v>
      </c>
      <c r="W780" t="s">
        <v>70</v>
      </c>
      <c r="Y780" t="s">
        <v>243</v>
      </c>
      <c r="Z780">
        <v>15</v>
      </c>
      <c r="AA780">
        <v>552</v>
      </c>
      <c r="AG780" t="s">
        <v>71</v>
      </c>
      <c r="AI780" t="s">
        <v>243</v>
      </c>
      <c r="AJ780">
        <v>15</v>
      </c>
      <c r="AK780">
        <v>552</v>
      </c>
    </row>
    <row r="781" spans="1:37" ht="15" customHeight="1">
      <c r="A781" t="str">
        <f>LEFT(Table1[[#This Row],[address]],3)&amp;(RIGHT(Table1[[#This Row],[address]],LEN(Table1[[#This Row],[address]])-3)+1)</f>
        <v>$B$29</v>
      </c>
      <c r="B781" t="str">
        <f>IF(Table1[[#This Row],[E]]&lt;&gt;"",1,"x")</f>
        <v>x</v>
      </c>
      <c r="C781" t="s">
        <v>68</v>
      </c>
      <c r="E781" t="s">
        <v>244</v>
      </c>
      <c r="F781">
        <v>15</v>
      </c>
      <c r="G781">
        <v>552</v>
      </c>
      <c r="H781">
        <f>MAX(Table1[[#This Row],[h]],Table1[[#This Row],[h8]],Table1[[#This Row],[h17]],Table1[[#This Row],[h26]])</f>
        <v>15</v>
      </c>
      <c r="I781">
        <f>MAX(Table1[[#This Row],[w]],Table1[[#This Row],[w9]],Table1[[#This Row],[w18]],Table1[[#This Row],[w27]])</f>
        <v>552.75</v>
      </c>
      <c r="J781" t="b">
        <f>AND(Table1[[#This Row],[address]]=Table1[[#This Row],[address7]],Table1[[#This Row],[address]]=Table1[[#This Row],[address16]],Table1[[#This Row],[address]]=Table1[[#This Row],[address25]])</f>
        <v>1</v>
      </c>
      <c r="M781" t="s">
        <v>69</v>
      </c>
      <c r="O781" t="s">
        <v>244</v>
      </c>
      <c r="P781">
        <v>15</v>
      </c>
      <c r="Q781">
        <v>552.75</v>
      </c>
      <c r="W781" t="s">
        <v>70</v>
      </c>
      <c r="Y781" t="s">
        <v>244</v>
      </c>
      <c r="Z781">
        <v>15</v>
      </c>
      <c r="AA781">
        <v>552</v>
      </c>
      <c r="AG781" t="s">
        <v>71</v>
      </c>
      <c r="AI781" t="s">
        <v>244</v>
      </c>
      <c r="AJ781">
        <v>15</v>
      </c>
      <c r="AK781">
        <v>552</v>
      </c>
    </row>
    <row r="782" spans="1:37" ht="15" customHeight="1">
      <c r="A782" t="str">
        <f>LEFT(Table1[[#This Row],[address]],3)&amp;(RIGHT(Table1[[#This Row],[address]],LEN(Table1[[#This Row],[address]])-3)+1)</f>
        <v>$B$30</v>
      </c>
      <c r="B782" t="str">
        <f>IF(Table1[[#This Row],[E]]&lt;&gt;"",1,"x")</f>
        <v>x</v>
      </c>
      <c r="C782" t="s">
        <v>68</v>
      </c>
      <c r="E782" t="s">
        <v>245</v>
      </c>
      <c r="F782">
        <v>15</v>
      </c>
      <c r="G782">
        <v>552</v>
      </c>
      <c r="H782">
        <f>MAX(Table1[[#This Row],[h]],Table1[[#This Row],[h8]],Table1[[#This Row],[h17]],Table1[[#This Row],[h26]])</f>
        <v>15</v>
      </c>
      <c r="I782">
        <f>MAX(Table1[[#This Row],[w]],Table1[[#This Row],[w9]],Table1[[#This Row],[w18]],Table1[[#This Row],[w27]])</f>
        <v>552.75</v>
      </c>
      <c r="J782" t="b">
        <f>AND(Table1[[#This Row],[address]]=Table1[[#This Row],[address7]],Table1[[#This Row],[address]]=Table1[[#This Row],[address16]],Table1[[#This Row],[address]]=Table1[[#This Row],[address25]])</f>
        <v>1</v>
      </c>
      <c r="M782" t="s">
        <v>69</v>
      </c>
      <c r="O782" t="s">
        <v>245</v>
      </c>
      <c r="P782">
        <v>15</v>
      </c>
      <c r="Q782">
        <v>552.75</v>
      </c>
      <c r="W782" t="s">
        <v>70</v>
      </c>
      <c r="Y782" t="s">
        <v>245</v>
      </c>
      <c r="Z782">
        <v>15</v>
      </c>
      <c r="AA782">
        <v>552</v>
      </c>
      <c r="AG782" t="s">
        <v>71</v>
      </c>
      <c r="AI782" t="s">
        <v>245</v>
      </c>
      <c r="AJ782">
        <v>15</v>
      </c>
      <c r="AK782">
        <v>552</v>
      </c>
    </row>
    <row r="783" spans="1:37" ht="15" customHeight="1">
      <c r="A783" t="str">
        <f>LEFT(Table1[[#This Row],[address]],3)&amp;(RIGHT(Table1[[#This Row],[address]],LEN(Table1[[#This Row],[address]])-3)+1)</f>
        <v>$B$31</v>
      </c>
      <c r="B783" t="str">
        <f>IF(Table1[[#This Row],[E]]&lt;&gt;"",1,"x")</f>
        <v>x</v>
      </c>
      <c r="C783" t="s">
        <v>68</v>
      </c>
      <c r="E783" t="s">
        <v>246</v>
      </c>
      <c r="F783">
        <v>15</v>
      </c>
      <c r="G783">
        <v>552</v>
      </c>
      <c r="H783">
        <f>MAX(Table1[[#This Row],[h]],Table1[[#This Row],[h8]],Table1[[#This Row],[h17]],Table1[[#This Row],[h26]])</f>
        <v>15</v>
      </c>
      <c r="I783">
        <f>MAX(Table1[[#This Row],[w]],Table1[[#This Row],[w9]],Table1[[#This Row],[w18]],Table1[[#This Row],[w27]])</f>
        <v>552.75</v>
      </c>
      <c r="J783" t="b">
        <f>AND(Table1[[#This Row],[address]]=Table1[[#This Row],[address7]],Table1[[#This Row],[address]]=Table1[[#This Row],[address16]],Table1[[#This Row],[address]]=Table1[[#This Row],[address25]])</f>
        <v>1</v>
      </c>
      <c r="M783" t="s">
        <v>69</v>
      </c>
      <c r="O783" t="s">
        <v>246</v>
      </c>
      <c r="P783">
        <v>15</v>
      </c>
      <c r="Q783">
        <v>552.75</v>
      </c>
      <c r="W783" t="s">
        <v>70</v>
      </c>
      <c r="Y783" t="s">
        <v>246</v>
      </c>
      <c r="Z783">
        <v>15</v>
      </c>
      <c r="AA783">
        <v>552</v>
      </c>
      <c r="AG783" t="s">
        <v>71</v>
      </c>
      <c r="AI783" t="s">
        <v>246</v>
      </c>
      <c r="AJ783">
        <v>15</v>
      </c>
      <c r="AK783">
        <v>552</v>
      </c>
    </row>
    <row r="784" spans="1:37" ht="15" customHeight="1">
      <c r="A784" t="str">
        <f>LEFT(Table1[[#This Row],[address]],3)&amp;(RIGHT(Table1[[#This Row],[address]],LEN(Table1[[#This Row],[address]])-3)+1)</f>
        <v>$C$2</v>
      </c>
      <c r="B784">
        <f>IF(Table1[[#This Row],[E]]&lt;&gt;"",1,"x")</f>
        <v>1</v>
      </c>
      <c r="C784" t="s">
        <v>68</v>
      </c>
      <c r="D784" t="s">
        <v>341</v>
      </c>
      <c r="E784" t="s">
        <v>249</v>
      </c>
      <c r="F784">
        <v>21</v>
      </c>
      <c r="G784">
        <v>48</v>
      </c>
      <c r="H784">
        <f>MAX(Table1[[#This Row],[h]],Table1[[#This Row],[h8]],Table1[[#This Row],[h17]],Table1[[#This Row],[h26]])</f>
        <v>21</v>
      </c>
      <c r="I784">
        <f>MAX(Table1[[#This Row],[w]],Table1[[#This Row],[w9]],Table1[[#This Row],[w18]],Table1[[#This Row],[w27]])</f>
        <v>48.75</v>
      </c>
      <c r="J784" t="b">
        <f>AND(Table1[[#This Row],[address]]=Table1[[#This Row],[address7]],Table1[[#This Row],[address]]=Table1[[#This Row],[address16]],Table1[[#This Row],[address]]=Table1[[#This Row],[address25]])</f>
        <v>1</v>
      </c>
      <c r="M784" t="s">
        <v>69</v>
      </c>
      <c r="N784" t="s">
        <v>341</v>
      </c>
      <c r="O784" t="s">
        <v>249</v>
      </c>
      <c r="P784">
        <v>21</v>
      </c>
      <c r="Q784">
        <v>48.75</v>
      </c>
      <c r="W784" t="s">
        <v>70</v>
      </c>
      <c r="X784" t="s">
        <v>341</v>
      </c>
      <c r="Y784" t="s">
        <v>249</v>
      </c>
      <c r="Z784">
        <v>21</v>
      </c>
      <c r="AA784">
        <v>48</v>
      </c>
      <c r="AG784" t="s">
        <v>71</v>
      </c>
      <c r="AH784" t="s">
        <v>342</v>
      </c>
      <c r="AI784" t="s">
        <v>249</v>
      </c>
      <c r="AJ784">
        <v>21</v>
      </c>
      <c r="AK784">
        <v>48</v>
      </c>
    </row>
    <row r="785" spans="1:37" ht="15" customHeight="1">
      <c r="A785" t="str">
        <f>LEFT(Table1[[#This Row],[address]],3)&amp;(RIGHT(Table1[[#This Row],[address]],LEN(Table1[[#This Row],[address]])-3)+1)</f>
        <v>$C$3</v>
      </c>
      <c r="B785" t="s">
        <v>155</v>
      </c>
      <c r="C785" t="s">
        <v>68</v>
      </c>
      <c r="D785" t="s">
        <v>32</v>
      </c>
      <c r="E785" t="s">
        <v>248</v>
      </c>
      <c r="F785">
        <v>15.75</v>
      </c>
      <c r="G785">
        <v>48</v>
      </c>
      <c r="H785">
        <f>MAX(Table1[[#This Row],[h]],Table1[[#This Row],[h8]],Table1[[#This Row],[h17]],Table1[[#This Row],[h26]])</f>
        <v>15.75</v>
      </c>
      <c r="I785">
        <f>MAX(Table1[[#This Row],[w]],Table1[[#This Row],[w9]],Table1[[#This Row],[w18]],Table1[[#This Row],[w27]])</f>
        <v>48.75</v>
      </c>
      <c r="J785" t="b">
        <f>AND(Table1[[#This Row],[address]]=Table1[[#This Row],[address7]],Table1[[#This Row],[address]]=Table1[[#This Row],[address16]],Table1[[#This Row],[address]]=Table1[[#This Row],[address25]])</f>
        <v>1</v>
      </c>
      <c r="M785" t="s">
        <v>69</v>
      </c>
      <c r="N785" t="s">
        <v>32</v>
      </c>
      <c r="O785" t="s">
        <v>248</v>
      </c>
      <c r="P785">
        <v>15.75</v>
      </c>
      <c r="Q785">
        <v>48.75</v>
      </c>
      <c r="W785" t="s">
        <v>70</v>
      </c>
      <c r="X785" t="s">
        <v>32</v>
      </c>
      <c r="Y785" t="s">
        <v>248</v>
      </c>
      <c r="Z785">
        <v>15.75</v>
      </c>
      <c r="AA785">
        <v>48</v>
      </c>
      <c r="AG785" t="s">
        <v>71</v>
      </c>
      <c r="AH785" t="s">
        <v>32</v>
      </c>
      <c r="AI785" t="s">
        <v>248</v>
      </c>
      <c r="AJ785">
        <v>15.75</v>
      </c>
      <c r="AK785">
        <v>48</v>
      </c>
    </row>
    <row r="786" spans="1:37" ht="15" customHeight="1">
      <c r="A786" t="str">
        <f>LEFT(Table1[[#This Row],[address]],3)&amp;(RIGHT(Table1[[#This Row],[address]],LEN(Table1[[#This Row],[address]])-3)+1)</f>
        <v>$C$4</v>
      </c>
      <c r="B786" t="str">
        <f>IF(Table1[[#This Row],[E]]&lt;&gt;"",1,"x")</f>
        <v>x</v>
      </c>
      <c r="C786" t="s">
        <v>68</v>
      </c>
      <c r="E786" t="s">
        <v>250</v>
      </c>
      <c r="F786">
        <v>48.75</v>
      </c>
      <c r="G786">
        <v>48</v>
      </c>
      <c r="H786">
        <f>MAX(Table1[[#This Row],[h]],Table1[[#This Row],[h8]],Table1[[#This Row],[h17]],Table1[[#This Row],[h26]])</f>
        <v>48.75</v>
      </c>
      <c r="I786">
        <f>MAX(Table1[[#This Row],[w]],Table1[[#This Row],[w9]],Table1[[#This Row],[w18]],Table1[[#This Row],[w27]])</f>
        <v>48.75</v>
      </c>
      <c r="J786" t="b">
        <f>AND(Table1[[#This Row],[address]]=Table1[[#This Row],[address7]],Table1[[#This Row],[address]]=Table1[[#This Row],[address16]],Table1[[#This Row],[address]]=Table1[[#This Row],[address25]])</f>
        <v>1</v>
      </c>
      <c r="M786" t="s">
        <v>69</v>
      </c>
      <c r="O786" t="s">
        <v>250</v>
      </c>
      <c r="P786">
        <v>48.75</v>
      </c>
      <c r="Q786">
        <v>48.75</v>
      </c>
      <c r="W786" t="s">
        <v>70</v>
      </c>
      <c r="Y786" t="s">
        <v>250</v>
      </c>
      <c r="Z786">
        <v>48.75</v>
      </c>
      <c r="AA786">
        <v>48</v>
      </c>
      <c r="AG786" t="s">
        <v>71</v>
      </c>
      <c r="AI786" t="s">
        <v>250</v>
      </c>
      <c r="AJ786">
        <v>48.75</v>
      </c>
      <c r="AK786">
        <v>48</v>
      </c>
    </row>
    <row r="787" spans="1:37" ht="15" customHeight="1">
      <c r="A787" t="str">
        <f>LEFT(Table1[[#This Row],[address]],3)&amp;(RIGHT(Table1[[#This Row],[address]],LEN(Table1[[#This Row],[address]])-3)+1)</f>
        <v>$C$5</v>
      </c>
      <c r="B787" t="s">
        <v>155</v>
      </c>
      <c r="C787" t="s">
        <v>68</v>
      </c>
      <c r="D787" t="s">
        <v>32</v>
      </c>
      <c r="E787" t="s">
        <v>251</v>
      </c>
      <c r="F787">
        <v>17.25</v>
      </c>
      <c r="G787">
        <v>48</v>
      </c>
      <c r="H787">
        <f>MAX(Table1[[#This Row],[h]],Table1[[#This Row],[h8]],Table1[[#This Row],[h17]],Table1[[#This Row],[h26]])</f>
        <v>29.25</v>
      </c>
      <c r="I787">
        <f>MAX(Table1[[#This Row],[w]],Table1[[#This Row],[w9]],Table1[[#This Row],[w18]],Table1[[#This Row],[w27]])</f>
        <v>48.75</v>
      </c>
      <c r="J787" t="b">
        <f>AND(Table1[[#This Row],[address]]=Table1[[#This Row],[address7]],Table1[[#This Row],[address]]=Table1[[#This Row],[address16]],Table1[[#This Row],[address]]=Table1[[#This Row],[address25]])</f>
        <v>1</v>
      </c>
      <c r="M787" t="s">
        <v>69</v>
      </c>
      <c r="N787" t="s">
        <v>32</v>
      </c>
      <c r="O787" t="s">
        <v>251</v>
      </c>
      <c r="P787">
        <v>29.25</v>
      </c>
      <c r="Q787">
        <v>48.75</v>
      </c>
      <c r="W787" t="s">
        <v>70</v>
      </c>
      <c r="X787" t="s">
        <v>32</v>
      </c>
      <c r="Y787" t="s">
        <v>251</v>
      </c>
      <c r="Z787">
        <v>17.25</v>
      </c>
      <c r="AA787">
        <v>48</v>
      </c>
      <c r="AG787" t="s">
        <v>71</v>
      </c>
      <c r="AH787" t="s">
        <v>32</v>
      </c>
      <c r="AI787" t="s">
        <v>251</v>
      </c>
      <c r="AJ787">
        <v>17.25</v>
      </c>
      <c r="AK787">
        <v>48</v>
      </c>
    </row>
    <row r="788" spans="1:37" ht="15" customHeight="1">
      <c r="A788" t="str">
        <f>LEFT(Table1[[#This Row],[address]],3)&amp;(RIGHT(Table1[[#This Row],[address]],LEN(Table1[[#This Row],[address]])-3)+1)</f>
        <v>$C$6</v>
      </c>
      <c r="B788" t="str">
        <f>IF(Table1[[#This Row],[E]]&lt;&gt;"",1,"x")</f>
        <v>x</v>
      </c>
      <c r="C788" t="s">
        <v>68</v>
      </c>
      <c r="E788" t="s">
        <v>252</v>
      </c>
      <c r="F788">
        <v>48</v>
      </c>
      <c r="G788">
        <v>48</v>
      </c>
      <c r="H788">
        <f>MAX(Table1[[#This Row],[h]],Table1[[#This Row],[h8]],Table1[[#This Row],[h17]],Table1[[#This Row],[h26]])</f>
        <v>61.5</v>
      </c>
      <c r="I788">
        <f>MAX(Table1[[#This Row],[w]],Table1[[#This Row],[w9]],Table1[[#This Row],[w18]],Table1[[#This Row],[w27]])</f>
        <v>48.75</v>
      </c>
      <c r="J788" t="b">
        <f>AND(Table1[[#This Row],[address]]=Table1[[#This Row],[address7]],Table1[[#This Row],[address]]=Table1[[#This Row],[address16]],Table1[[#This Row],[address]]=Table1[[#This Row],[address25]])</f>
        <v>1</v>
      </c>
      <c r="M788" t="s">
        <v>69</v>
      </c>
      <c r="O788" t="s">
        <v>252</v>
      </c>
      <c r="P788">
        <v>61.5</v>
      </c>
      <c r="Q788">
        <v>48.75</v>
      </c>
      <c r="W788" t="s">
        <v>70</v>
      </c>
      <c r="Y788" t="s">
        <v>252</v>
      </c>
      <c r="Z788">
        <v>48</v>
      </c>
      <c r="AA788">
        <v>48</v>
      </c>
      <c r="AG788" t="s">
        <v>71</v>
      </c>
      <c r="AI788" t="s">
        <v>252</v>
      </c>
      <c r="AJ788">
        <v>48</v>
      </c>
      <c r="AK788">
        <v>48</v>
      </c>
    </row>
    <row r="789" spans="1:37" ht="15" customHeight="1">
      <c r="A789" t="str">
        <f>LEFT(Table1[[#This Row],[address]],3)&amp;(RIGHT(Table1[[#This Row],[address]],LEN(Table1[[#This Row],[address]])-3)+1)</f>
        <v>$C$7</v>
      </c>
      <c r="B789" t="str">
        <f>IF(Table1[[#This Row],[E]]&lt;&gt;"",1,"x")</f>
        <v>x</v>
      </c>
      <c r="C789" t="s">
        <v>68</v>
      </c>
      <c r="E789" t="s">
        <v>253</v>
      </c>
      <c r="F789">
        <v>55.5</v>
      </c>
      <c r="G789">
        <v>48</v>
      </c>
      <c r="H789">
        <f>MAX(Table1[[#This Row],[h]],Table1[[#This Row],[h8]],Table1[[#This Row],[h17]],Table1[[#This Row],[h26]])</f>
        <v>67.5</v>
      </c>
      <c r="I789">
        <f>MAX(Table1[[#This Row],[w]],Table1[[#This Row],[w9]],Table1[[#This Row],[w18]],Table1[[#This Row],[w27]])</f>
        <v>48.75</v>
      </c>
      <c r="J789" t="b">
        <f>AND(Table1[[#This Row],[address]]=Table1[[#This Row],[address7]],Table1[[#This Row],[address]]=Table1[[#This Row],[address16]],Table1[[#This Row],[address]]=Table1[[#This Row],[address25]])</f>
        <v>1</v>
      </c>
      <c r="M789" t="s">
        <v>69</v>
      </c>
      <c r="O789" t="s">
        <v>253</v>
      </c>
      <c r="P789">
        <v>67.5</v>
      </c>
      <c r="Q789">
        <v>48.75</v>
      </c>
      <c r="W789" t="s">
        <v>70</v>
      </c>
      <c r="Y789" t="s">
        <v>253</v>
      </c>
      <c r="Z789">
        <v>55.5</v>
      </c>
      <c r="AA789">
        <v>48</v>
      </c>
      <c r="AG789" t="s">
        <v>71</v>
      </c>
      <c r="AI789" t="s">
        <v>253</v>
      </c>
      <c r="AJ789">
        <v>55.5</v>
      </c>
      <c r="AK789">
        <v>48</v>
      </c>
    </row>
    <row r="790" spans="1:37" ht="15" customHeight="1">
      <c r="A790" t="str">
        <f>LEFT(Table1[[#This Row],[address]],3)&amp;(RIGHT(Table1[[#This Row],[address]],LEN(Table1[[#This Row],[address]])-3)+1)</f>
        <v>$C$8</v>
      </c>
      <c r="B790" t="str">
        <f>IF(Table1[[#This Row],[E]]&lt;&gt;"",1,"x")</f>
        <v>x</v>
      </c>
      <c r="C790" t="s">
        <v>68</v>
      </c>
      <c r="E790" t="s">
        <v>254</v>
      </c>
      <c r="F790">
        <v>68.25</v>
      </c>
      <c r="G790">
        <v>48</v>
      </c>
      <c r="H790">
        <f>MAX(Table1[[#This Row],[h]],Table1[[#This Row],[h8]],Table1[[#This Row],[h17]],Table1[[#This Row],[h26]])</f>
        <v>70.5</v>
      </c>
      <c r="I790">
        <f>MAX(Table1[[#This Row],[w]],Table1[[#This Row],[w9]],Table1[[#This Row],[w18]],Table1[[#This Row],[w27]])</f>
        <v>48.75</v>
      </c>
      <c r="J790" t="b">
        <f>AND(Table1[[#This Row],[address]]=Table1[[#This Row],[address7]],Table1[[#This Row],[address]]=Table1[[#This Row],[address16]],Table1[[#This Row],[address]]=Table1[[#This Row],[address25]])</f>
        <v>1</v>
      </c>
      <c r="M790" t="s">
        <v>69</v>
      </c>
      <c r="O790" t="s">
        <v>254</v>
      </c>
      <c r="P790">
        <v>70.5</v>
      </c>
      <c r="Q790">
        <v>48.75</v>
      </c>
      <c r="W790" t="s">
        <v>70</v>
      </c>
      <c r="Y790" t="s">
        <v>254</v>
      </c>
      <c r="Z790">
        <v>68.25</v>
      </c>
      <c r="AA790">
        <v>48</v>
      </c>
      <c r="AG790" t="s">
        <v>71</v>
      </c>
      <c r="AI790" t="s">
        <v>254</v>
      </c>
      <c r="AJ790">
        <v>68.25</v>
      </c>
      <c r="AK790">
        <v>48</v>
      </c>
    </row>
    <row r="791" spans="1:37" ht="15" customHeight="1">
      <c r="A791" t="str">
        <f>LEFT(Table1[[#This Row],[address]],3)&amp;(RIGHT(Table1[[#This Row],[address]],LEN(Table1[[#This Row],[address]])-3)+1)</f>
        <v>$C$9</v>
      </c>
      <c r="B791" t="str">
        <f>IF(Table1[[#This Row],[E]]&lt;&gt;"",1,"x")</f>
        <v>x</v>
      </c>
      <c r="C791" t="s">
        <v>68</v>
      </c>
      <c r="E791" t="s">
        <v>255</v>
      </c>
      <c r="F791">
        <v>75.75</v>
      </c>
      <c r="G791">
        <v>48</v>
      </c>
      <c r="H791">
        <f>MAX(Table1[[#This Row],[h]],Table1[[#This Row],[h8]],Table1[[#This Row],[h17]],Table1[[#This Row],[h26]])</f>
        <v>79.5</v>
      </c>
      <c r="I791">
        <f>MAX(Table1[[#This Row],[w]],Table1[[#This Row],[w9]],Table1[[#This Row],[w18]],Table1[[#This Row],[w27]])</f>
        <v>48.75</v>
      </c>
      <c r="J791" t="b">
        <f>AND(Table1[[#This Row],[address]]=Table1[[#This Row],[address7]],Table1[[#This Row],[address]]=Table1[[#This Row],[address16]],Table1[[#This Row],[address]]=Table1[[#This Row],[address25]])</f>
        <v>1</v>
      </c>
      <c r="M791" t="s">
        <v>69</v>
      </c>
      <c r="O791" t="s">
        <v>255</v>
      </c>
      <c r="P791">
        <v>79.5</v>
      </c>
      <c r="Q791">
        <v>48.75</v>
      </c>
      <c r="W791" t="s">
        <v>70</v>
      </c>
      <c r="Y791" t="s">
        <v>255</v>
      </c>
      <c r="Z791">
        <v>75.75</v>
      </c>
      <c r="AA791">
        <v>48</v>
      </c>
      <c r="AG791" t="s">
        <v>71</v>
      </c>
      <c r="AI791" t="s">
        <v>255</v>
      </c>
      <c r="AJ791">
        <v>75.75</v>
      </c>
      <c r="AK791">
        <v>48</v>
      </c>
    </row>
    <row r="792" spans="1:37" ht="15" customHeight="1">
      <c r="A792" t="str">
        <f>LEFT(Table1[[#This Row],[address]],3)&amp;(RIGHT(Table1[[#This Row],[address]],LEN(Table1[[#This Row],[address]])-3)+1)</f>
        <v>$C$10</v>
      </c>
      <c r="B792" t="str">
        <f>IF(Table1[[#This Row],[E]]&lt;&gt;"",1,"x")</f>
        <v>x</v>
      </c>
      <c r="C792" t="s">
        <v>68</v>
      </c>
      <c r="E792" t="s">
        <v>256</v>
      </c>
      <c r="F792">
        <v>15.75</v>
      </c>
      <c r="G792">
        <v>48</v>
      </c>
      <c r="H792">
        <f>MAX(Table1[[#This Row],[h]],Table1[[#This Row],[h8]],Table1[[#This Row],[h17]],Table1[[#This Row],[h26]])</f>
        <v>15.75</v>
      </c>
      <c r="I792">
        <f>MAX(Table1[[#This Row],[w]],Table1[[#This Row],[w9]],Table1[[#This Row],[w18]],Table1[[#This Row],[w27]])</f>
        <v>48.75</v>
      </c>
      <c r="J792" t="b">
        <f>AND(Table1[[#This Row],[address]]=Table1[[#This Row],[address7]],Table1[[#This Row],[address]]=Table1[[#This Row],[address16]],Table1[[#This Row],[address]]=Table1[[#This Row],[address25]])</f>
        <v>1</v>
      </c>
      <c r="M792" t="s">
        <v>69</v>
      </c>
      <c r="O792" t="s">
        <v>256</v>
      </c>
      <c r="P792">
        <v>15.75</v>
      </c>
      <c r="Q792">
        <v>48.75</v>
      </c>
      <c r="W792" t="s">
        <v>70</v>
      </c>
      <c r="Y792" t="s">
        <v>256</v>
      </c>
      <c r="Z792">
        <v>15.75</v>
      </c>
      <c r="AA792">
        <v>48</v>
      </c>
      <c r="AG792" t="s">
        <v>71</v>
      </c>
      <c r="AI792" t="s">
        <v>256</v>
      </c>
      <c r="AJ792">
        <v>15.75</v>
      </c>
      <c r="AK792">
        <v>48</v>
      </c>
    </row>
    <row r="793" spans="1:37" ht="15" customHeight="1">
      <c r="A793" t="str">
        <f>LEFT(Table1[[#This Row],[address]],3)&amp;(RIGHT(Table1[[#This Row],[address]],LEN(Table1[[#This Row],[address]])-3)+1)</f>
        <v>$C$11</v>
      </c>
      <c r="B793" t="str">
        <f>IF(Table1[[#This Row],[E]]&lt;&gt;"",1,"x")</f>
        <v>x</v>
      </c>
      <c r="C793" t="s">
        <v>68</v>
      </c>
      <c r="E793" t="s">
        <v>257</v>
      </c>
      <c r="F793">
        <v>99.75</v>
      </c>
      <c r="G793">
        <v>48</v>
      </c>
      <c r="H793">
        <f>MAX(Table1[[#This Row],[h]],Table1[[#This Row],[h8]],Table1[[#This Row],[h17]],Table1[[#This Row],[h26]])</f>
        <v>99.75</v>
      </c>
      <c r="I793">
        <f>MAX(Table1[[#This Row],[w]],Table1[[#This Row],[w9]],Table1[[#This Row],[w18]],Table1[[#This Row],[w27]])</f>
        <v>48.75</v>
      </c>
      <c r="J793" t="b">
        <f>AND(Table1[[#This Row],[address]]=Table1[[#This Row],[address7]],Table1[[#This Row],[address]]=Table1[[#This Row],[address16]],Table1[[#This Row],[address]]=Table1[[#This Row],[address25]])</f>
        <v>1</v>
      </c>
      <c r="M793" t="s">
        <v>69</v>
      </c>
      <c r="O793" t="s">
        <v>257</v>
      </c>
      <c r="P793">
        <v>99.75</v>
      </c>
      <c r="Q793">
        <v>48.75</v>
      </c>
      <c r="W793" t="s">
        <v>70</v>
      </c>
      <c r="Y793" t="s">
        <v>257</v>
      </c>
      <c r="Z793">
        <v>99.75</v>
      </c>
      <c r="AA793">
        <v>48</v>
      </c>
      <c r="AG793" t="s">
        <v>71</v>
      </c>
      <c r="AI793" t="s">
        <v>257</v>
      </c>
      <c r="AJ793">
        <v>99.75</v>
      </c>
      <c r="AK793">
        <v>48</v>
      </c>
    </row>
    <row r="794" spans="1:37" ht="15" customHeight="1">
      <c r="A794" t="str">
        <f>LEFT(Table1[[#This Row],[address]],3)&amp;(RIGHT(Table1[[#This Row],[address]],LEN(Table1[[#This Row],[address]])-3)+1)</f>
        <v>$C$12</v>
      </c>
      <c r="B794" t="str">
        <f>IF(Table1[[#This Row],[E]]&lt;&gt;"",1,"x")</f>
        <v>x</v>
      </c>
      <c r="C794" t="s">
        <v>68</v>
      </c>
      <c r="E794" t="s">
        <v>258</v>
      </c>
      <c r="F794">
        <v>15</v>
      </c>
      <c r="G794">
        <v>48</v>
      </c>
      <c r="H794">
        <f>MAX(Table1[[#This Row],[h]],Table1[[#This Row],[h8]],Table1[[#This Row],[h17]],Table1[[#This Row],[h26]])</f>
        <v>15</v>
      </c>
      <c r="I794">
        <f>MAX(Table1[[#This Row],[w]],Table1[[#This Row],[w9]],Table1[[#This Row],[w18]],Table1[[#This Row],[w27]])</f>
        <v>48.75</v>
      </c>
      <c r="J794" t="b">
        <f>AND(Table1[[#This Row],[address]]=Table1[[#This Row],[address7]],Table1[[#This Row],[address]]=Table1[[#This Row],[address16]],Table1[[#This Row],[address]]=Table1[[#This Row],[address25]])</f>
        <v>1</v>
      </c>
      <c r="M794" t="s">
        <v>69</v>
      </c>
      <c r="O794" t="s">
        <v>258</v>
      </c>
      <c r="P794">
        <v>15</v>
      </c>
      <c r="Q794">
        <v>48.75</v>
      </c>
      <c r="W794" t="s">
        <v>70</v>
      </c>
      <c r="Y794" t="s">
        <v>258</v>
      </c>
      <c r="Z794">
        <v>15</v>
      </c>
      <c r="AA794">
        <v>48</v>
      </c>
      <c r="AG794" t="s">
        <v>71</v>
      </c>
      <c r="AI794" t="s">
        <v>258</v>
      </c>
      <c r="AJ794">
        <v>15</v>
      </c>
      <c r="AK794">
        <v>48</v>
      </c>
    </row>
    <row r="795" spans="1:37" ht="15" customHeight="1">
      <c r="A795" t="str">
        <f>LEFT(Table1[[#This Row],[address]],3)&amp;(RIGHT(Table1[[#This Row],[address]],LEN(Table1[[#This Row],[address]])-3)+1)</f>
        <v>$C$13</v>
      </c>
      <c r="B795" t="str">
        <f>IF(Table1[[#This Row],[E]]&lt;&gt;"",1,"x")</f>
        <v>x</v>
      </c>
      <c r="C795" t="s">
        <v>68</v>
      </c>
      <c r="E795" t="s">
        <v>259</v>
      </c>
      <c r="F795">
        <v>15</v>
      </c>
      <c r="G795">
        <v>48</v>
      </c>
      <c r="H795">
        <f>MAX(Table1[[#This Row],[h]],Table1[[#This Row],[h8]],Table1[[#This Row],[h17]],Table1[[#This Row],[h26]])</f>
        <v>52.5</v>
      </c>
      <c r="I795">
        <f>MAX(Table1[[#This Row],[w]],Table1[[#This Row],[w9]],Table1[[#This Row],[w18]],Table1[[#This Row],[w27]])</f>
        <v>48.75</v>
      </c>
      <c r="J795" t="b">
        <f>AND(Table1[[#This Row],[address]]=Table1[[#This Row],[address7]],Table1[[#This Row],[address]]=Table1[[#This Row],[address16]],Table1[[#This Row],[address]]=Table1[[#This Row],[address25]])</f>
        <v>1</v>
      </c>
      <c r="M795" t="s">
        <v>69</v>
      </c>
      <c r="O795" t="s">
        <v>259</v>
      </c>
      <c r="P795">
        <v>52.5</v>
      </c>
      <c r="Q795">
        <v>48.75</v>
      </c>
      <c r="W795" t="s">
        <v>70</v>
      </c>
      <c r="Y795" t="s">
        <v>259</v>
      </c>
      <c r="Z795">
        <v>15</v>
      </c>
      <c r="AA795">
        <v>48</v>
      </c>
      <c r="AG795" t="s">
        <v>71</v>
      </c>
      <c r="AI795" t="s">
        <v>259</v>
      </c>
      <c r="AJ795">
        <v>15</v>
      </c>
      <c r="AK795">
        <v>48</v>
      </c>
    </row>
    <row r="796" spans="1:37" ht="15" customHeight="1">
      <c r="A796" t="str">
        <f>LEFT(Table1[[#This Row],[address]],3)&amp;(RIGHT(Table1[[#This Row],[address]],LEN(Table1[[#This Row],[address]])-3)+1)</f>
        <v>$C$14</v>
      </c>
      <c r="B796" t="str">
        <f>IF(Table1[[#This Row],[E]]&lt;&gt;"",1,"x")</f>
        <v>x</v>
      </c>
      <c r="C796" t="s">
        <v>68</v>
      </c>
      <c r="E796" t="s">
        <v>260</v>
      </c>
      <c r="F796">
        <v>15</v>
      </c>
      <c r="G796">
        <v>48</v>
      </c>
      <c r="H796">
        <f>MAX(Table1[[#This Row],[h]],Table1[[#This Row],[h8]],Table1[[#This Row],[h17]],Table1[[#This Row],[h26]])</f>
        <v>15</v>
      </c>
      <c r="I796">
        <f>MAX(Table1[[#This Row],[w]],Table1[[#This Row],[w9]],Table1[[#This Row],[w18]],Table1[[#This Row],[w27]])</f>
        <v>48.75</v>
      </c>
      <c r="J796" t="b">
        <f>AND(Table1[[#This Row],[address]]=Table1[[#This Row],[address7]],Table1[[#This Row],[address]]=Table1[[#This Row],[address16]],Table1[[#This Row],[address]]=Table1[[#This Row],[address25]])</f>
        <v>1</v>
      </c>
      <c r="M796" t="s">
        <v>69</v>
      </c>
      <c r="O796" t="s">
        <v>260</v>
      </c>
      <c r="P796">
        <v>15</v>
      </c>
      <c r="Q796">
        <v>48.75</v>
      </c>
      <c r="W796" t="s">
        <v>70</v>
      </c>
      <c r="Y796" t="s">
        <v>260</v>
      </c>
      <c r="Z796">
        <v>15</v>
      </c>
      <c r="AA796">
        <v>48</v>
      </c>
      <c r="AG796" t="s">
        <v>71</v>
      </c>
      <c r="AI796" t="s">
        <v>260</v>
      </c>
      <c r="AJ796">
        <v>15</v>
      </c>
      <c r="AK796">
        <v>48</v>
      </c>
    </row>
    <row r="797" spans="1:37" ht="15" customHeight="1">
      <c r="A797" t="str">
        <f>LEFT(Table1[[#This Row],[address]],3)&amp;(RIGHT(Table1[[#This Row],[address]],LEN(Table1[[#This Row],[address]])-3)+1)</f>
        <v>$C$15</v>
      </c>
      <c r="B797" t="str">
        <f>IF(Table1[[#This Row],[E]]&lt;&gt;"",1,"x")</f>
        <v>x</v>
      </c>
      <c r="C797" t="s">
        <v>68</v>
      </c>
      <c r="E797" t="s">
        <v>261</v>
      </c>
      <c r="F797">
        <v>15</v>
      </c>
      <c r="G797">
        <v>48</v>
      </c>
      <c r="H797">
        <f>MAX(Table1[[#This Row],[h]],Table1[[#This Row],[h8]],Table1[[#This Row],[h17]],Table1[[#This Row],[h26]])</f>
        <v>15</v>
      </c>
      <c r="I797">
        <f>MAX(Table1[[#This Row],[w]],Table1[[#This Row],[w9]],Table1[[#This Row],[w18]],Table1[[#This Row],[w27]])</f>
        <v>48.75</v>
      </c>
      <c r="J797" t="b">
        <f>AND(Table1[[#This Row],[address]]=Table1[[#This Row],[address7]],Table1[[#This Row],[address]]=Table1[[#This Row],[address16]],Table1[[#This Row],[address]]=Table1[[#This Row],[address25]])</f>
        <v>1</v>
      </c>
      <c r="M797" t="s">
        <v>69</v>
      </c>
      <c r="O797" t="s">
        <v>261</v>
      </c>
      <c r="P797">
        <v>15</v>
      </c>
      <c r="Q797">
        <v>48.75</v>
      </c>
      <c r="W797" t="s">
        <v>70</v>
      </c>
      <c r="Y797" t="s">
        <v>261</v>
      </c>
      <c r="Z797">
        <v>15</v>
      </c>
      <c r="AA797">
        <v>48</v>
      </c>
      <c r="AG797" t="s">
        <v>71</v>
      </c>
      <c r="AI797" t="s">
        <v>261</v>
      </c>
      <c r="AJ797">
        <v>15</v>
      </c>
      <c r="AK797">
        <v>48</v>
      </c>
    </row>
    <row r="798" spans="1:37" ht="15" customHeight="1">
      <c r="A798" t="str">
        <f>LEFT(Table1[[#This Row],[address]],3)&amp;(RIGHT(Table1[[#This Row],[address]],LEN(Table1[[#This Row],[address]])-3)+1)</f>
        <v>$C$16</v>
      </c>
      <c r="B798" t="str">
        <f>IF(Table1[[#This Row],[E]]&lt;&gt;"",1,"x")</f>
        <v>x</v>
      </c>
      <c r="C798" t="s">
        <v>68</v>
      </c>
      <c r="E798" t="s">
        <v>262</v>
      </c>
      <c r="F798">
        <v>15</v>
      </c>
      <c r="G798">
        <v>48</v>
      </c>
      <c r="H798">
        <f>MAX(Table1[[#This Row],[h]],Table1[[#This Row],[h8]],Table1[[#This Row],[h17]],Table1[[#This Row],[h26]])</f>
        <v>15</v>
      </c>
      <c r="I798">
        <f>MAX(Table1[[#This Row],[w]],Table1[[#This Row],[w9]],Table1[[#This Row],[w18]],Table1[[#This Row],[w27]])</f>
        <v>48.75</v>
      </c>
      <c r="J798" t="b">
        <f>AND(Table1[[#This Row],[address]]=Table1[[#This Row],[address7]],Table1[[#This Row],[address]]=Table1[[#This Row],[address16]],Table1[[#This Row],[address]]=Table1[[#This Row],[address25]])</f>
        <v>1</v>
      </c>
      <c r="M798" t="s">
        <v>69</v>
      </c>
      <c r="O798" t="s">
        <v>262</v>
      </c>
      <c r="P798">
        <v>15</v>
      </c>
      <c r="Q798">
        <v>48.75</v>
      </c>
      <c r="W798" t="s">
        <v>70</v>
      </c>
      <c r="Y798" t="s">
        <v>262</v>
      </c>
      <c r="Z798">
        <v>15</v>
      </c>
      <c r="AA798">
        <v>48</v>
      </c>
      <c r="AG798" t="s">
        <v>71</v>
      </c>
      <c r="AI798" t="s">
        <v>262</v>
      </c>
      <c r="AJ798">
        <v>15</v>
      </c>
      <c r="AK798">
        <v>48</v>
      </c>
    </row>
    <row r="799" spans="1:37" ht="15" customHeight="1">
      <c r="A799" t="str">
        <f>LEFT(Table1[[#This Row],[address]],3)&amp;(RIGHT(Table1[[#This Row],[address]],LEN(Table1[[#This Row],[address]])-3)+1)</f>
        <v>$C$17</v>
      </c>
      <c r="B799" t="str">
        <f>IF(Table1[[#This Row],[E]]&lt;&gt;"",1,"x")</f>
        <v>x</v>
      </c>
      <c r="C799" t="s">
        <v>68</v>
      </c>
      <c r="E799" t="s">
        <v>263</v>
      </c>
      <c r="F799">
        <v>15</v>
      </c>
      <c r="G799">
        <v>48</v>
      </c>
      <c r="H799">
        <f>MAX(Table1[[#This Row],[h]],Table1[[#This Row],[h8]],Table1[[#This Row],[h17]],Table1[[#This Row],[h26]])</f>
        <v>15</v>
      </c>
      <c r="I799">
        <f>MAX(Table1[[#This Row],[w]],Table1[[#This Row],[w9]],Table1[[#This Row],[w18]],Table1[[#This Row],[w27]])</f>
        <v>48.75</v>
      </c>
      <c r="J799" t="b">
        <f>AND(Table1[[#This Row],[address]]=Table1[[#This Row],[address7]],Table1[[#This Row],[address]]=Table1[[#This Row],[address16]],Table1[[#This Row],[address]]=Table1[[#This Row],[address25]])</f>
        <v>1</v>
      </c>
      <c r="M799" t="s">
        <v>69</v>
      </c>
      <c r="O799" t="s">
        <v>263</v>
      </c>
      <c r="P799">
        <v>15</v>
      </c>
      <c r="Q799">
        <v>48.75</v>
      </c>
      <c r="W799" t="s">
        <v>70</v>
      </c>
      <c r="Y799" t="s">
        <v>263</v>
      </c>
      <c r="Z799">
        <v>15</v>
      </c>
      <c r="AA799">
        <v>48</v>
      </c>
      <c r="AG799" t="s">
        <v>71</v>
      </c>
      <c r="AI799" t="s">
        <v>263</v>
      </c>
      <c r="AJ799">
        <v>15</v>
      </c>
      <c r="AK799">
        <v>48</v>
      </c>
    </row>
    <row r="800" spans="1:37" ht="15" customHeight="1">
      <c r="A800" t="str">
        <f>LEFT(Table1[[#This Row],[address]],3)&amp;(RIGHT(Table1[[#This Row],[address]],LEN(Table1[[#This Row],[address]])-3)+1)</f>
        <v>$C$18</v>
      </c>
      <c r="B800" t="str">
        <f>IF(Table1[[#This Row],[E]]&lt;&gt;"",1,"x")</f>
        <v>x</v>
      </c>
      <c r="C800" t="s">
        <v>68</v>
      </c>
      <c r="E800" t="s">
        <v>265</v>
      </c>
      <c r="F800">
        <v>15</v>
      </c>
      <c r="G800">
        <v>48</v>
      </c>
      <c r="H800">
        <f>MAX(Table1[[#This Row],[h]],Table1[[#This Row],[h8]],Table1[[#This Row],[h17]],Table1[[#This Row],[h26]])</f>
        <v>15</v>
      </c>
      <c r="I800">
        <f>MAX(Table1[[#This Row],[w]],Table1[[#This Row],[w9]],Table1[[#This Row],[w18]],Table1[[#This Row],[w27]])</f>
        <v>48.75</v>
      </c>
      <c r="J800" t="b">
        <f>AND(Table1[[#This Row],[address]]=Table1[[#This Row],[address7]],Table1[[#This Row],[address]]=Table1[[#This Row],[address16]],Table1[[#This Row],[address]]=Table1[[#This Row],[address25]])</f>
        <v>1</v>
      </c>
      <c r="M800" t="s">
        <v>69</v>
      </c>
      <c r="O800" t="s">
        <v>265</v>
      </c>
      <c r="P800">
        <v>15</v>
      </c>
      <c r="Q800">
        <v>48.75</v>
      </c>
      <c r="W800" t="s">
        <v>70</v>
      </c>
      <c r="Y800" t="s">
        <v>265</v>
      </c>
      <c r="Z800">
        <v>15</v>
      </c>
      <c r="AA800">
        <v>48</v>
      </c>
      <c r="AG800" t="s">
        <v>71</v>
      </c>
      <c r="AI800" t="s">
        <v>265</v>
      </c>
      <c r="AJ800">
        <v>15</v>
      </c>
      <c r="AK800">
        <v>48</v>
      </c>
    </row>
    <row r="801" spans="1:37" ht="15" customHeight="1">
      <c r="A801" t="str">
        <f>LEFT(Table1[[#This Row],[address]],3)&amp;(RIGHT(Table1[[#This Row],[address]],LEN(Table1[[#This Row],[address]])-3)+1)</f>
        <v>$C$19</v>
      </c>
      <c r="B801" t="str">
        <f>IF(Table1[[#This Row],[E]]&lt;&gt;"",1,"x")</f>
        <v>x</v>
      </c>
      <c r="C801" t="s">
        <v>68</v>
      </c>
      <c r="E801" t="s">
        <v>270</v>
      </c>
      <c r="F801">
        <v>15</v>
      </c>
      <c r="G801">
        <v>48</v>
      </c>
      <c r="H801">
        <f>MAX(Table1[[#This Row],[h]],Table1[[#This Row],[h8]],Table1[[#This Row],[h17]],Table1[[#This Row],[h26]])</f>
        <v>15</v>
      </c>
      <c r="I801">
        <f>MAX(Table1[[#This Row],[w]],Table1[[#This Row],[w9]],Table1[[#This Row],[w18]],Table1[[#This Row],[w27]])</f>
        <v>48.75</v>
      </c>
      <c r="J801" t="b">
        <f>AND(Table1[[#This Row],[address]]=Table1[[#This Row],[address7]],Table1[[#This Row],[address]]=Table1[[#This Row],[address16]],Table1[[#This Row],[address]]=Table1[[#This Row],[address25]])</f>
        <v>1</v>
      </c>
      <c r="M801" t="s">
        <v>69</v>
      </c>
      <c r="O801" t="s">
        <v>270</v>
      </c>
      <c r="P801">
        <v>15</v>
      </c>
      <c r="Q801">
        <v>48.75</v>
      </c>
      <c r="W801" t="s">
        <v>70</v>
      </c>
      <c r="Y801" t="s">
        <v>270</v>
      </c>
      <c r="Z801">
        <v>15</v>
      </c>
      <c r="AA801">
        <v>48</v>
      </c>
      <c r="AG801" t="s">
        <v>71</v>
      </c>
      <c r="AI801" t="s">
        <v>270</v>
      </c>
      <c r="AJ801">
        <v>15</v>
      </c>
      <c r="AK801">
        <v>48</v>
      </c>
    </row>
    <row r="802" spans="1:37" ht="15" customHeight="1">
      <c r="A802" t="str">
        <f>LEFT(Table1[[#This Row],[address]],3)&amp;(RIGHT(Table1[[#This Row],[address]],LEN(Table1[[#This Row],[address]])-3)+1)</f>
        <v>$C$20</v>
      </c>
      <c r="B802" t="str">
        <f>IF(Table1[[#This Row],[E]]&lt;&gt;"",1,"x")</f>
        <v>x</v>
      </c>
      <c r="C802" t="s">
        <v>68</v>
      </c>
      <c r="E802" t="s">
        <v>275</v>
      </c>
      <c r="F802">
        <v>15</v>
      </c>
      <c r="G802">
        <v>48</v>
      </c>
      <c r="H802">
        <f>MAX(Table1[[#This Row],[h]],Table1[[#This Row],[h8]],Table1[[#This Row],[h17]],Table1[[#This Row],[h26]])</f>
        <v>15</v>
      </c>
      <c r="I802">
        <f>MAX(Table1[[#This Row],[w]],Table1[[#This Row],[w9]],Table1[[#This Row],[w18]],Table1[[#This Row],[w27]])</f>
        <v>48.75</v>
      </c>
      <c r="J802" t="b">
        <f>AND(Table1[[#This Row],[address]]=Table1[[#This Row],[address7]],Table1[[#This Row],[address]]=Table1[[#This Row],[address16]],Table1[[#This Row],[address]]=Table1[[#This Row],[address25]])</f>
        <v>1</v>
      </c>
      <c r="M802" t="s">
        <v>69</v>
      </c>
      <c r="O802" t="s">
        <v>275</v>
      </c>
      <c r="P802">
        <v>15</v>
      </c>
      <c r="Q802">
        <v>48.75</v>
      </c>
      <c r="W802" t="s">
        <v>70</v>
      </c>
      <c r="Y802" t="s">
        <v>275</v>
      </c>
      <c r="Z802">
        <v>15</v>
      </c>
      <c r="AA802">
        <v>48</v>
      </c>
      <c r="AG802" t="s">
        <v>71</v>
      </c>
      <c r="AI802" t="s">
        <v>275</v>
      </c>
      <c r="AJ802">
        <v>15</v>
      </c>
      <c r="AK802">
        <v>48</v>
      </c>
    </row>
    <row r="803" spans="1:37" ht="15" customHeight="1">
      <c r="A803" t="str">
        <f>LEFT(Table1[[#This Row],[address]],3)&amp;(RIGHT(Table1[[#This Row],[address]],LEN(Table1[[#This Row],[address]])-3)+1)</f>
        <v>$C$21</v>
      </c>
      <c r="B803" t="str">
        <f>IF(Table1[[#This Row],[E]]&lt;&gt;"",1,"x")</f>
        <v>x</v>
      </c>
      <c r="C803" t="s">
        <v>68</v>
      </c>
      <c r="E803" t="s">
        <v>280</v>
      </c>
      <c r="F803">
        <v>15</v>
      </c>
      <c r="G803">
        <v>48</v>
      </c>
      <c r="H803">
        <f>MAX(Table1[[#This Row],[h]],Table1[[#This Row],[h8]],Table1[[#This Row],[h17]],Table1[[#This Row],[h26]])</f>
        <v>15</v>
      </c>
      <c r="I803">
        <f>MAX(Table1[[#This Row],[w]],Table1[[#This Row],[w9]],Table1[[#This Row],[w18]],Table1[[#This Row],[w27]])</f>
        <v>48.75</v>
      </c>
      <c r="J803" t="b">
        <f>AND(Table1[[#This Row],[address]]=Table1[[#This Row],[address7]],Table1[[#This Row],[address]]=Table1[[#This Row],[address16]],Table1[[#This Row],[address]]=Table1[[#This Row],[address25]])</f>
        <v>1</v>
      </c>
      <c r="M803" t="s">
        <v>69</v>
      </c>
      <c r="O803" t="s">
        <v>280</v>
      </c>
      <c r="P803">
        <v>15</v>
      </c>
      <c r="Q803">
        <v>48.75</v>
      </c>
      <c r="W803" t="s">
        <v>70</v>
      </c>
      <c r="Y803" t="s">
        <v>280</v>
      </c>
      <c r="Z803">
        <v>15</v>
      </c>
      <c r="AA803">
        <v>48</v>
      </c>
      <c r="AG803" t="s">
        <v>71</v>
      </c>
      <c r="AI803" t="s">
        <v>280</v>
      </c>
      <c r="AJ803">
        <v>15</v>
      </c>
      <c r="AK803">
        <v>48</v>
      </c>
    </row>
    <row r="804" spans="1:37" ht="15" customHeight="1">
      <c r="A804" t="str">
        <f>LEFT(Table1[[#This Row],[address]],3)&amp;(RIGHT(Table1[[#This Row],[address]],LEN(Table1[[#This Row],[address]])-3)+1)</f>
        <v>$C$22</v>
      </c>
      <c r="B804" t="str">
        <f>IF(Table1[[#This Row],[E]]&lt;&gt;"",1,"x")</f>
        <v>x</v>
      </c>
      <c r="C804" t="s">
        <v>68</v>
      </c>
      <c r="E804" t="s">
        <v>285</v>
      </c>
      <c r="F804">
        <v>15</v>
      </c>
      <c r="G804">
        <v>48</v>
      </c>
      <c r="H804">
        <f>MAX(Table1[[#This Row],[h]],Table1[[#This Row],[h8]],Table1[[#This Row],[h17]],Table1[[#This Row],[h26]])</f>
        <v>15</v>
      </c>
      <c r="I804">
        <f>MAX(Table1[[#This Row],[w]],Table1[[#This Row],[w9]],Table1[[#This Row],[w18]],Table1[[#This Row],[w27]])</f>
        <v>48.75</v>
      </c>
      <c r="J804" t="b">
        <f>AND(Table1[[#This Row],[address]]=Table1[[#This Row],[address7]],Table1[[#This Row],[address]]=Table1[[#This Row],[address16]],Table1[[#This Row],[address]]=Table1[[#This Row],[address25]])</f>
        <v>1</v>
      </c>
      <c r="M804" t="s">
        <v>69</v>
      </c>
      <c r="O804" t="s">
        <v>285</v>
      </c>
      <c r="P804">
        <v>15</v>
      </c>
      <c r="Q804">
        <v>48.75</v>
      </c>
      <c r="W804" t="s">
        <v>70</v>
      </c>
      <c r="Y804" t="s">
        <v>285</v>
      </c>
      <c r="Z804">
        <v>15</v>
      </c>
      <c r="AA804">
        <v>48</v>
      </c>
      <c r="AG804" t="s">
        <v>71</v>
      </c>
      <c r="AI804" t="s">
        <v>285</v>
      </c>
      <c r="AJ804">
        <v>15</v>
      </c>
      <c r="AK804">
        <v>48</v>
      </c>
    </row>
    <row r="805" spans="1:37" ht="15" customHeight="1">
      <c r="A805" t="str">
        <f>LEFT(Table1[[#This Row],[address]],3)&amp;(RIGHT(Table1[[#This Row],[address]],LEN(Table1[[#This Row],[address]])-3)+1)</f>
        <v>$C$23</v>
      </c>
      <c r="B805" t="str">
        <f>IF(Table1[[#This Row],[E]]&lt;&gt;"",1,"x")</f>
        <v>x</v>
      </c>
      <c r="C805" t="s">
        <v>68</v>
      </c>
      <c r="E805" t="s">
        <v>289</v>
      </c>
      <c r="F805">
        <v>15</v>
      </c>
      <c r="G805">
        <v>48</v>
      </c>
      <c r="H805">
        <f>MAX(Table1[[#This Row],[h]],Table1[[#This Row],[h8]],Table1[[#This Row],[h17]],Table1[[#This Row],[h26]])</f>
        <v>15</v>
      </c>
      <c r="I805">
        <f>MAX(Table1[[#This Row],[w]],Table1[[#This Row],[w9]],Table1[[#This Row],[w18]],Table1[[#This Row],[w27]])</f>
        <v>48.75</v>
      </c>
      <c r="J805" t="b">
        <f>AND(Table1[[#This Row],[address]]=Table1[[#This Row],[address7]],Table1[[#This Row],[address]]=Table1[[#This Row],[address16]],Table1[[#This Row],[address]]=Table1[[#This Row],[address25]])</f>
        <v>1</v>
      </c>
      <c r="M805" t="s">
        <v>69</v>
      </c>
      <c r="O805" t="s">
        <v>289</v>
      </c>
      <c r="P805">
        <v>15</v>
      </c>
      <c r="Q805">
        <v>48.75</v>
      </c>
      <c r="W805" t="s">
        <v>70</v>
      </c>
      <c r="Y805" t="s">
        <v>289</v>
      </c>
      <c r="Z805">
        <v>15</v>
      </c>
      <c r="AA805">
        <v>48</v>
      </c>
      <c r="AG805" t="s">
        <v>71</v>
      </c>
      <c r="AI805" t="s">
        <v>289</v>
      </c>
      <c r="AJ805">
        <v>15</v>
      </c>
      <c r="AK805">
        <v>48</v>
      </c>
    </row>
    <row r="806" spans="1:37" ht="15" customHeight="1">
      <c r="A806" t="str">
        <f>LEFT(Table1[[#This Row],[address]],3)&amp;(RIGHT(Table1[[#This Row],[address]],LEN(Table1[[#This Row],[address]])-3)+1)</f>
        <v>$C$24</v>
      </c>
      <c r="B806" t="str">
        <f>IF(Table1[[#This Row],[E]]&lt;&gt;"",1,"x")</f>
        <v>x</v>
      </c>
      <c r="C806" t="s">
        <v>68</v>
      </c>
      <c r="E806" t="s">
        <v>290</v>
      </c>
      <c r="F806">
        <v>15</v>
      </c>
      <c r="G806">
        <v>48</v>
      </c>
      <c r="H806">
        <f>MAX(Table1[[#This Row],[h]],Table1[[#This Row],[h8]],Table1[[#This Row],[h17]],Table1[[#This Row],[h26]])</f>
        <v>15</v>
      </c>
      <c r="I806">
        <f>MAX(Table1[[#This Row],[w]],Table1[[#This Row],[w9]],Table1[[#This Row],[w18]],Table1[[#This Row],[w27]])</f>
        <v>48.75</v>
      </c>
      <c r="J806" t="b">
        <f>AND(Table1[[#This Row],[address]]=Table1[[#This Row],[address7]],Table1[[#This Row],[address]]=Table1[[#This Row],[address16]],Table1[[#This Row],[address]]=Table1[[#This Row],[address25]])</f>
        <v>1</v>
      </c>
      <c r="M806" t="s">
        <v>69</v>
      </c>
      <c r="O806" t="s">
        <v>290</v>
      </c>
      <c r="P806">
        <v>15</v>
      </c>
      <c r="Q806">
        <v>48.75</v>
      </c>
      <c r="W806" t="s">
        <v>70</v>
      </c>
      <c r="Y806" t="s">
        <v>290</v>
      </c>
      <c r="Z806">
        <v>15</v>
      </c>
      <c r="AA806">
        <v>48</v>
      </c>
      <c r="AG806" t="s">
        <v>71</v>
      </c>
      <c r="AI806" t="s">
        <v>290</v>
      </c>
      <c r="AJ806">
        <v>15</v>
      </c>
      <c r="AK806">
        <v>48</v>
      </c>
    </row>
    <row r="807" spans="1:37" ht="15" customHeight="1">
      <c r="A807" t="str">
        <f>LEFT(Table1[[#This Row],[address]],3)&amp;(RIGHT(Table1[[#This Row],[address]],LEN(Table1[[#This Row],[address]])-3)+1)</f>
        <v>$C$25</v>
      </c>
      <c r="B807" t="str">
        <f>IF(Table1[[#This Row],[E]]&lt;&gt;"",1,"x")</f>
        <v>x</v>
      </c>
      <c r="C807" t="s">
        <v>68</v>
      </c>
      <c r="E807" t="s">
        <v>291</v>
      </c>
      <c r="F807">
        <v>15</v>
      </c>
      <c r="G807">
        <v>48</v>
      </c>
      <c r="H807">
        <f>MAX(Table1[[#This Row],[h]],Table1[[#This Row],[h8]],Table1[[#This Row],[h17]],Table1[[#This Row],[h26]])</f>
        <v>15</v>
      </c>
      <c r="I807">
        <f>MAX(Table1[[#This Row],[w]],Table1[[#This Row],[w9]],Table1[[#This Row],[w18]],Table1[[#This Row],[w27]])</f>
        <v>48.75</v>
      </c>
      <c r="J807" t="b">
        <f>AND(Table1[[#This Row],[address]]=Table1[[#This Row],[address7]],Table1[[#This Row],[address]]=Table1[[#This Row],[address16]],Table1[[#This Row],[address]]=Table1[[#This Row],[address25]])</f>
        <v>1</v>
      </c>
      <c r="M807" t="s">
        <v>69</v>
      </c>
      <c r="N807" s="4"/>
      <c r="O807" t="s">
        <v>291</v>
      </c>
      <c r="P807">
        <v>15</v>
      </c>
      <c r="Q807">
        <v>48.75</v>
      </c>
      <c r="W807" t="s">
        <v>70</v>
      </c>
      <c r="Y807" t="s">
        <v>291</v>
      </c>
      <c r="Z807">
        <v>15</v>
      </c>
      <c r="AA807">
        <v>48</v>
      </c>
      <c r="AG807" t="s">
        <v>71</v>
      </c>
      <c r="AI807" t="s">
        <v>291</v>
      </c>
      <c r="AJ807">
        <v>15</v>
      </c>
      <c r="AK807">
        <v>48</v>
      </c>
    </row>
    <row r="808" spans="1:37" ht="15" customHeight="1">
      <c r="A808" t="str">
        <f>LEFT(Table1[[#This Row],[address]],3)&amp;(RIGHT(Table1[[#This Row],[address]],LEN(Table1[[#This Row],[address]])-3)+1)</f>
        <v>$C$26</v>
      </c>
      <c r="B808" t="str">
        <f>IF(Table1[[#This Row],[E]]&lt;&gt;"",1,"x")</f>
        <v>x</v>
      </c>
      <c r="C808" t="s">
        <v>68</v>
      </c>
      <c r="E808" t="s">
        <v>292</v>
      </c>
      <c r="F808">
        <v>15</v>
      </c>
      <c r="G808">
        <v>48</v>
      </c>
      <c r="H808">
        <f>MAX(Table1[[#This Row],[h]],Table1[[#This Row],[h8]],Table1[[#This Row],[h17]],Table1[[#This Row],[h26]])</f>
        <v>15</v>
      </c>
      <c r="I808">
        <f>MAX(Table1[[#This Row],[w]],Table1[[#This Row],[w9]],Table1[[#This Row],[w18]],Table1[[#This Row],[w27]])</f>
        <v>48.75</v>
      </c>
      <c r="J808" t="b">
        <f>AND(Table1[[#This Row],[address]]=Table1[[#This Row],[address7]],Table1[[#This Row],[address]]=Table1[[#This Row],[address16]],Table1[[#This Row],[address]]=Table1[[#This Row],[address25]])</f>
        <v>1</v>
      </c>
      <c r="M808" t="s">
        <v>69</v>
      </c>
      <c r="O808" t="s">
        <v>292</v>
      </c>
      <c r="P808">
        <v>15</v>
      </c>
      <c r="Q808">
        <v>48.75</v>
      </c>
      <c r="W808" t="s">
        <v>70</v>
      </c>
      <c r="Y808" t="s">
        <v>292</v>
      </c>
      <c r="Z808">
        <v>15</v>
      </c>
      <c r="AA808">
        <v>48</v>
      </c>
      <c r="AG808" t="s">
        <v>71</v>
      </c>
      <c r="AI808" t="s">
        <v>292</v>
      </c>
      <c r="AJ808">
        <v>15</v>
      </c>
      <c r="AK808">
        <v>48</v>
      </c>
    </row>
    <row r="809" spans="1:37" ht="15" customHeight="1">
      <c r="A809" t="str">
        <f>LEFT(Table1[[#This Row],[address]],3)&amp;(RIGHT(Table1[[#This Row],[address]],LEN(Table1[[#This Row],[address]])-3)+1)</f>
        <v>$C$27</v>
      </c>
      <c r="B809" t="str">
        <f>IF(Table1[[#This Row],[E]]&lt;&gt;"",1,"x")</f>
        <v>x</v>
      </c>
      <c r="C809" t="s">
        <v>68</v>
      </c>
      <c r="E809" t="s">
        <v>293</v>
      </c>
      <c r="F809">
        <v>15</v>
      </c>
      <c r="G809">
        <v>48</v>
      </c>
      <c r="H809">
        <f>MAX(Table1[[#This Row],[h]],Table1[[#This Row],[h8]],Table1[[#This Row],[h17]],Table1[[#This Row],[h26]])</f>
        <v>15</v>
      </c>
      <c r="I809">
        <f>MAX(Table1[[#This Row],[w]],Table1[[#This Row],[w9]],Table1[[#This Row],[w18]],Table1[[#This Row],[w27]])</f>
        <v>48.75</v>
      </c>
      <c r="J809" t="b">
        <f>AND(Table1[[#This Row],[address]]=Table1[[#This Row],[address7]],Table1[[#This Row],[address]]=Table1[[#This Row],[address16]],Table1[[#This Row],[address]]=Table1[[#This Row],[address25]])</f>
        <v>1</v>
      </c>
      <c r="M809" t="s">
        <v>69</v>
      </c>
      <c r="N809" s="4"/>
      <c r="O809" t="s">
        <v>293</v>
      </c>
      <c r="P809">
        <v>15</v>
      </c>
      <c r="Q809">
        <v>48.75</v>
      </c>
      <c r="W809" t="s">
        <v>70</v>
      </c>
      <c r="Y809" t="s">
        <v>293</v>
      </c>
      <c r="Z809">
        <v>15</v>
      </c>
      <c r="AA809">
        <v>48</v>
      </c>
      <c r="AG809" t="s">
        <v>71</v>
      </c>
      <c r="AI809" t="s">
        <v>293</v>
      </c>
      <c r="AJ809">
        <v>15</v>
      </c>
      <c r="AK809">
        <v>48</v>
      </c>
    </row>
    <row r="810" spans="1:37" ht="15" customHeight="1">
      <c r="A810" t="str">
        <f>LEFT(Table1[[#This Row],[address]],3)&amp;(RIGHT(Table1[[#This Row],[address]],LEN(Table1[[#This Row],[address]])-3)+1)</f>
        <v>$C$28</v>
      </c>
      <c r="B810" t="str">
        <f>IF(Table1[[#This Row],[E]]&lt;&gt;"",1,"x")</f>
        <v>x</v>
      </c>
      <c r="C810" t="s">
        <v>68</v>
      </c>
      <c r="E810" t="s">
        <v>294</v>
      </c>
      <c r="F810">
        <v>15</v>
      </c>
      <c r="G810">
        <v>48</v>
      </c>
      <c r="H810">
        <f>MAX(Table1[[#This Row],[h]],Table1[[#This Row],[h8]],Table1[[#This Row],[h17]],Table1[[#This Row],[h26]])</f>
        <v>15</v>
      </c>
      <c r="I810">
        <f>MAX(Table1[[#This Row],[w]],Table1[[#This Row],[w9]],Table1[[#This Row],[w18]],Table1[[#This Row],[w27]])</f>
        <v>48.75</v>
      </c>
      <c r="J810" t="b">
        <f>AND(Table1[[#This Row],[address]]=Table1[[#This Row],[address7]],Table1[[#This Row],[address]]=Table1[[#This Row],[address16]],Table1[[#This Row],[address]]=Table1[[#This Row],[address25]])</f>
        <v>1</v>
      </c>
      <c r="M810" t="s">
        <v>69</v>
      </c>
      <c r="O810" t="s">
        <v>294</v>
      </c>
      <c r="P810">
        <v>15</v>
      </c>
      <c r="Q810">
        <v>48.75</v>
      </c>
      <c r="W810" t="s">
        <v>70</v>
      </c>
      <c r="Y810" t="s">
        <v>294</v>
      </c>
      <c r="Z810">
        <v>15</v>
      </c>
      <c r="AA810">
        <v>48</v>
      </c>
      <c r="AG810" t="s">
        <v>71</v>
      </c>
      <c r="AI810" t="s">
        <v>294</v>
      </c>
      <c r="AJ810">
        <v>15</v>
      </c>
      <c r="AK810">
        <v>48</v>
      </c>
    </row>
    <row r="811" spans="1:37" ht="15" customHeight="1">
      <c r="A811" t="str">
        <f>LEFT(Table1[[#This Row],[address]],3)&amp;(RIGHT(Table1[[#This Row],[address]],LEN(Table1[[#This Row],[address]])-3)+1)</f>
        <v>$C$29</v>
      </c>
      <c r="B811" t="str">
        <f>IF(Table1[[#This Row],[E]]&lt;&gt;"",1,"x")</f>
        <v>x</v>
      </c>
      <c r="C811" t="s">
        <v>68</v>
      </c>
      <c r="E811" t="s">
        <v>295</v>
      </c>
      <c r="F811">
        <v>15</v>
      </c>
      <c r="G811">
        <v>48</v>
      </c>
      <c r="H811">
        <f>MAX(Table1[[#This Row],[h]],Table1[[#This Row],[h8]],Table1[[#This Row],[h17]],Table1[[#This Row],[h26]])</f>
        <v>15</v>
      </c>
      <c r="I811">
        <f>MAX(Table1[[#This Row],[w]],Table1[[#This Row],[w9]],Table1[[#This Row],[w18]],Table1[[#This Row],[w27]])</f>
        <v>48.75</v>
      </c>
      <c r="J811" t="b">
        <f>AND(Table1[[#This Row],[address]]=Table1[[#This Row],[address7]],Table1[[#This Row],[address]]=Table1[[#This Row],[address16]],Table1[[#This Row],[address]]=Table1[[#This Row],[address25]])</f>
        <v>1</v>
      </c>
      <c r="M811" t="s">
        <v>69</v>
      </c>
      <c r="O811" t="s">
        <v>295</v>
      </c>
      <c r="P811">
        <v>15</v>
      </c>
      <c r="Q811">
        <v>48.75</v>
      </c>
      <c r="W811" t="s">
        <v>70</v>
      </c>
      <c r="Y811" t="s">
        <v>295</v>
      </c>
      <c r="Z811">
        <v>15</v>
      </c>
      <c r="AA811">
        <v>48</v>
      </c>
      <c r="AG811" t="s">
        <v>71</v>
      </c>
      <c r="AI811" t="s">
        <v>295</v>
      </c>
      <c r="AJ811">
        <v>15</v>
      </c>
      <c r="AK811">
        <v>48</v>
      </c>
    </row>
    <row r="812" spans="1:37" ht="15" customHeight="1">
      <c r="A812" t="str">
        <f>LEFT(Table1[[#This Row],[address]],3)&amp;(RIGHT(Table1[[#This Row],[address]],LEN(Table1[[#This Row],[address]])-3)+1)</f>
        <v>$C$30</v>
      </c>
      <c r="B812" t="str">
        <f>IF(Table1[[#This Row],[E]]&lt;&gt;"",1,"x")</f>
        <v>x</v>
      </c>
      <c r="C812" t="s">
        <v>68</v>
      </c>
      <c r="E812" t="s">
        <v>296</v>
      </c>
      <c r="F812">
        <v>15</v>
      </c>
      <c r="G812">
        <v>48</v>
      </c>
      <c r="H812">
        <f>MAX(Table1[[#This Row],[h]],Table1[[#This Row],[h8]],Table1[[#This Row],[h17]],Table1[[#This Row],[h26]])</f>
        <v>15</v>
      </c>
      <c r="I812">
        <f>MAX(Table1[[#This Row],[w]],Table1[[#This Row],[w9]],Table1[[#This Row],[w18]],Table1[[#This Row],[w27]])</f>
        <v>48.75</v>
      </c>
      <c r="J812" t="b">
        <f>AND(Table1[[#This Row],[address]]=Table1[[#This Row],[address7]],Table1[[#This Row],[address]]=Table1[[#This Row],[address16]],Table1[[#This Row],[address]]=Table1[[#This Row],[address25]])</f>
        <v>1</v>
      </c>
      <c r="M812" t="s">
        <v>69</v>
      </c>
      <c r="O812" t="s">
        <v>296</v>
      </c>
      <c r="P812">
        <v>15</v>
      </c>
      <c r="Q812">
        <v>48.75</v>
      </c>
      <c r="W812" t="s">
        <v>70</v>
      </c>
      <c r="Y812" t="s">
        <v>296</v>
      </c>
      <c r="Z812">
        <v>15</v>
      </c>
      <c r="AA812">
        <v>48</v>
      </c>
      <c r="AG812" t="s">
        <v>71</v>
      </c>
      <c r="AI812" t="s">
        <v>296</v>
      </c>
      <c r="AJ812">
        <v>15</v>
      </c>
      <c r="AK812">
        <v>48</v>
      </c>
    </row>
    <row r="813" spans="1:37" ht="15" customHeight="1">
      <c r="A813" t="str">
        <f>LEFT(Table1[[#This Row],[address]],3)&amp;(RIGHT(Table1[[#This Row],[address]],LEN(Table1[[#This Row],[address]])-3)+1)</f>
        <v>$C$31</v>
      </c>
      <c r="B813" t="str">
        <f>IF(Table1[[#This Row],[E]]&lt;&gt;"",1,"x")</f>
        <v>x</v>
      </c>
      <c r="C813" t="s">
        <v>68</v>
      </c>
      <c r="E813" t="s">
        <v>297</v>
      </c>
      <c r="F813">
        <v>15</v>
      </c>
      <c r="G813">
        <v>48</v>
      </c>
      <c r="H813">
        <f>MAX(Table1[[#This Row],[h]],Table1[[#This Row],[h8]],Table1[[#This Row],[h17]],Table1[[#This Row],[h26]])</f>
        <v>15</v>
      </c>
      <c r="I813">
        <f>MAX(Table1[[#This Row],[w]],Table1[[#This Row],[w9]],Table1[[#This Row],[w18]],Table1[[#This Row],[w27]])</f>
        <v>48.75</v>
      </c>
      <c r="J813" t="b">
        <f>AND(Table1[[#This Row],[address]]=Table1[[#This Row],[address7]],Table1[[#This Row],[address]]=Table1[[#This Row],[address16]],Table1[[#This Row],[address]]=Table1[[#This Row],[address25]])</f>
        <v>1</v>
      </c>
      <c r="M813" t="s">
        <v>69</v>
      </c>
      <c r="O813" t="s">
        <v>297</v>
      </c>
      <c r="P813">
        <v>15</v>
      </c>
      <c r="Q813">
        <v>48.75</v>
      </c>
      <c r="W813" t="s">
        <v>70</v>
      </c>
      <c r="Y813" t="s">
        <v>297</v>
      </c>
      <c r="Z813">
        <v>15</v>
      </c>
      <c r="AA813">
        <v>48</v>
      </c>
      <c r="AG813" t="s">
        <v>71</v>
      </c>
      <c r="AI813" t="s">
        <v>297</v>
      </c>
      <c r="AJ813">
        <v>15</v>
      </c>
      <c r="AK813">
        <v>48</v>
      </c>
    </row>
    <row r="826" spans="14:14" ht="15" customHeight="1">
      <c r="N826" s="4"/>
    </row>
    <row r="829" spans="14:14" ht="15" customHeight="1">
      <c r="N829" s="4"/>
    </row>
    <row r="831" spans="14:14" ht="15" customHeight="1">
      <c r="N831" s="4"/>
    </row>
    <row r="833" spans="14:14" ht="15" customHeight="1">
      <c r="N833" s="4"/>
    </row>
    <row r="881" spans="14:14" ht="15" customHeight="1">
      <c r="N881" s="4"/>
    </row>
    <row r="882" spans="14:14" ht="15" customHeight="1">
      <c r="N882" s="4"/>
    </row>
    <row r="883" spans="14:14" ht="15" customHeight="1">
      <c r="N883" s="4"/>
    </row>
    <row r="884" spans="14:14" ht="15" customHeight="1">
      <c r="N884" s="4"/>
    </row>
    <row r="985" spans="14:14" ht="15" customHeight="1">
      <c r="N985" s="4"/>
    </row>
    <row r="1017" spans="14:14" ht="15" customHeight="1">
      <c r="N1017" s="4"/>
    </row>
    <row r="1018" spans="14:14" ht="15" customHeight="1">
      <c r="N1018" s="4"/>
    </row>
    <row r="1019" spans="14:14" ht="15" customHeight="1">
      <c r="N1019" s="4"/>
    </row>
    <row r="1020" spans="14:14" ht="15" customHeight="1">
      <c r="N1020" s="4"/>
    </row>
    <row r="1024" spans="14:14" ht="15" customHeight="1">
      <c r="N1024" s="4"/>
    </row>
    <row r="1025" spans="14:14" ht="15" customHeight="1">
      <c r="N1025" s="4"/>
    </row>
    <row r="1026" spans="14:14" ht="15" customHeight="1">
      <c r="N1026" s="4"/>
    </row>
    <row r="1027" spans="14:14" ht="15" customHeight="1">
      <c r="N1027" s="4"/>
    </row>
    <row r="1074" spans="14:14" ht="15" customHeight="1">
      <c r="N1074" s="4"/>
    </row>
    <row r="1106" spans="14:14" ht="15" customHeight="1">
      <c r="N1106" s="4"/>
    </row>
    <row r="1107" spans="14:14" ht="15" customHeight="1">
      <c r="N1107" s="4"/>
    </row>
    <row r="1108" spans="14:14" ht="15" customHeight="1">
      <c r="N1108" s="4"/>
    </row>
    <row r="1109" spans="14:14" ht="15" customHeight="1">
      <c r="N1109" s="4"/>
    </row>
    <row r="1113" spans="14:14" ht="15" customHeight="1">
      <c r="N1113" s="4"/>
    </row>
    <row r="1114" spans="14:14" ht="15" customHeight="1">
      <c r="N1114" s="4"/>
    </row>
    <row r="1115" spans="14:14" ht="15" customHeight="1">
      <c r="N1115" s="4"/>
    </row>
    <row r="1116" spans="14:14" ht="15" customHeight="1">
      <c r="N1116" s="4"/>
    </row>
    <row r="1195" spans="14:14" ht="15" customHeight="1">
      <c r="N1195" s="4"/>
    </row>
    <row r="1196" spans="14:14" ht="15" customHeight="1">
      <c r="N1196" s="4"/>
    </row>
    <row r="1197" spans="14:14" ht="15" customHeight="1">
      <c r="N1197" s="4"/>
    </row>
    <row r="1198" spans="14:14" ht="15" customHeight="1">
      <c r="N1198" s="4"/>
    </row>
    <row r="1252" spans="14:14" ht="15" customHeight="1">
      <c r="N1252" s="4"/>
    </row>
    <row r="1253" spans="14:14" ht="15" customHeight="1">
      <c r="N1253" s="4"/>
    </row>
    <row r="1267" spans="14:14" ht="15" customHeight="1">
      <c r="N1267" s="4"/>
    </row>
    <row r="1284" spans="14:14" ht="15" customHeight="1">
      <c r="N1284" s="4"/>
    </row>
    <row r="1285" spans="14:14" ht="15" customHeight="1">
      <c r="N1285" s="4"/>
    </row>
    <row r="1286" spans="14:14" ht="15" customHeight="1">
      <c r="N1286" s="4"/>
    </row>
    <row r="1287" spans="14:14" ht="15" customHeight="1">
      <c r="N1287" s="4"/>
    </row>
    <row r="1291" spans="14:14" ht="15" customHeight="1">
      <c r="N1291" s="4"/>
    </row>
    <row r="1292" spans="14:14" ht="15" customHeight="1">
      <c r="N1292" s="4"/>
    </row>
    <row r="1293" spans="14:14" ht="15" customHeight="1">
      <c r="N1293" s="4"/>
    </row>
    <row r="1294" spans="14:14" ht="15" customHeight="1">
      <c r="N1294" s="4"/>
    </row>
    <row r="1298" spans="14:14" ht="15" customHeight="1">
      <c r="N1298" s="4"/>
    </row>
    <row r="1299" spans="14:14" ht="15" customHeight="1">
      <c r="N1299" s="4"/>
    </row>
    <row r="1300" spans="14:14" ht="15" customHeight="1">
      <c r="N1300" s="4"/>
    </row>
    <row r="1301" spans="14:14" ht="15" customHeight="1">
      <c r="N1301" s="4"/>
    </row>
    <row r="1341" spans="14:14" ht="15" customHeight="1">
      <c r="N1341" s="4"/>
    </row>
    <row r="1373" spans="14:14" ht="15" customHeight="1">
      <c r="N1373" s="4"/>
    </row>
    <row r="1374" spans="14:14" ht="15" customHeight="1">
      <c r="N1374" s="4"/>
    </row>
    <row r="1375" spans="14:14" ht="15" customHeight="1">
      <c r="N1375" s="4"/>
    </row>
    <row r="1376" spans="14:14" ht="15" customHeight="1">
      <c r="N1376" s="4"/>
    </row>
    <row r="1380" spans="14:14" ht="15" customHeight="1">
      <c r="N1380" s="4"/>
    </row>
    <row r="1381" spans="14:14" ht="15" customHeight="1">
      <c r="N1381" s="4"/>
    </row>
    <row r="1382" spans="14:14" ht="15" customHeight="1">
      <c r="N1382" s="4"/>
    </row>
    <row r="1383" spans="14:14" ht="15" customHeight="1">
      <c r="N1383" s="4"/>
    </row>
    <row r="1430" spans="14:14" ht="15" customHeight="1">
      <c r="N1430" s="4"/>
    </row>
    <row r="1462" spans="14:14" ht="15" customHeight="1">
      <c r="N1462" s="4"/>
    </row>
    <row r="1463" spans="14:14" ht="15" customHeight="1">
      <c r="N1463" s="4"/>
    </row>
    <row r="1464" spans="14:14" ht="15" customHeight="1">
      <c r="N1464" s="4"/>
    </row>
    <row r="1465" spans="14:14" ht="15" customHeight="1">
      <c r="N1465" s="4"/>
    </row>
    <row r="1519" spans="14:14" ht="15" customHeight="1">
      <c r="N1519" s="4"/>
    </row>
    <row r="1551" spans="14:14" ht="15" customHeight="1">
      <c r="N1551" s="4"/>
    </row>
    <row r="1552" spans="14:14" ht="15" customHeight="1">
      <c r="N1552" s="4"/>
    </row>
    <row r="1553" spans="14:14" ht="15" customHeight="1">
      <c r="N1553" s="4"/>
    </row>
    <row r="1554" spans="14:14" ht="15" customHeight="1">
      <c r="N1554" s="4"/>
    </row>
  </sheetData>
  <dataConsolidate/>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ECD6C-E045-46D3-A21D-78DA76BCFF0E}">
  <sheetPr codeName="Sheet2"/>
  <dimension ref="A1:CK86"/>
  <sheetViews>
    <sheetView workbookViewId="0"/>
  </sheetViews>
  <sheetFormatPr baseColWidth="10" defaultColWidth="9.26953125" defaultRowHeight="14.5"/>
  <cols>
    <col min="1" max="1" width="20.26953125" style="7" customWidth="1"/>
    <col min="2" max="4" width="9.26953125" style="7"/>
    <col min="5" max="5" width="23.54296875" style="7" customWidth="1"/>
    <col min="6" max="8" width="9.26953125" style="7"/>
    <col min="9" max="9" width="12.26953125" style="7" customWidth="1"/>
    <col min="10" max="10" width="8.453125" style="7" customWidth="1"/>
    <col min="11" max="16384" width="9.26953125" style="7"/>
  </cols>
  <sheetData>
    <row r="1" spans="1:89">
      <c r="E1" s="7" t="s">
        <v>667</v>
      </c>
      <c r="F1" s="7" t="s">
        <v>668</v>
      </c>
      <c r="G1" s="7" t="s">
        <v>669</v>
      </c>
      <c r="H1" s="7" t="s">
        <v>670</v>
      </c>
      <c r="I1" s="7" t="s">
        <v>671</v>
      </c>
      <c r="J1" s="7" t="s">
        <v>672</v>
      </c>
      <c r="K1" s="7" t="s">
        <v>673</v>
      </c>
      <c r="L1" s="7" t="s">
        <v>674</v>
      </c>
      <c r="M1" s="7" t="s">
        <v>675</v>
      </c>
      <c r="N1" s="7" t="s">
        <v>676</v>
      </c>
      <c r="O1" s="7" t="s">
        <v>677</v>
      </c>
      <c r="P1" s="7" t="s">
        <v>678</v>
      </c>
      <c r="Q1" s="7" t="s">
        <v>679</v>
      </c>
      <c r="R1" s="7" t="s">
        <v>680</v>
      </c>
      <c r="S1" s="7" t="s">
        <v>681</v>
      </c>
      <c r="T1" s="7" t="s">
        <v>682</v>
      </c>
      <c r="U1" s="7" t="s">
        <v>683</v>
      </c>
      <c r="V1" s="7" t="s">
        <v>684</v>
      </c>
      <c r="W1" s="7" t="s">
        <v>685</v>
      </c>
      <c r="X1" s="7" t="s">
        <v>686</v>
      </c>
      <c r="Y1" s="7" t="s">
        <v>687</v>
      </c>
      <c r="Z1" s="7" t="s">
        <v>688</v>
      </c>
      <c r="AA1" s="7" t="s">
        <v>689</v>
      </c>
      <c r="AB1" s="7" t="s">
        <v>690</v>
      </c>
      <c r="AC1" s="7" t="s">
        <v>691</v>
      </c>
      <c r="AD1" s="7" t="s">
        <v>692</v>
      </c>
      <c r="AE1" s="7" t="s">
        <v>693</v>
      </c>
      <c r="AF1" s="7" t="s">
        <v>694</v>
      </c>
      <c r="AG1" s="7" t="s">
        <v>695</v>
      </c>
      <c r="AH1" s="7" t="s">
        <v>696</v>
      </c>
      <c r="AI1" s="7" t="s">
        <v>697</v>
      </c>
      <c r="AJ1" s="7" t="s">
        <v>698</v>
      </c>
      <c r="AK1" s="7" t="s">
        <v>699</v>
      </c>
      <c r="AL1" s="7" t="s">
        <v>700</v>
      </c>
      <c r="AM1" s="7" t="s">
        <v>701</v>
      </c>
      <c r="AN1" s="7" t="s">
        <v>702</v>
      </c>
      <c r="AO1" s="7" t="s">
        <v>703</v>
      </c>
      <c r="AP1" s="7" t="s">
        <v>704</v>
      </c>
      <c r="AQ1" s="7" t="s">
        <v>705</v>
      </c>
      <c r="AR1" s="7" t="s">
        <v>706</v>
      </c>
      <c r="AS1" s="7" t="s">
        <v>707</v>
      </c>
      <c r="AT1" s="7" t="s">
        <v>708</v>
      </c>
      <c r="AU1" s="7" t="s">
        <v>709</v>
      </c>
      <c r="AV1" s="7" t="s">
        <v>710</v>
      </c>
      <c r="AW1" s="7" t="s">
        <v>711</v>
      </c>
      <c r="AX1" s="7" t="s">
        <v>712</v>
      </c>
      <c r="AY1" s="7" t="s">
        <v>713</v>
      </c>
      <c r="AZ1" s="7" t="s">
        <v>714</v>
      </c>
      <c r="BA1" s="7" t="s">
        <v>715</v>
      </c>
      <c r="BB1" s="7" t="s">
        <v>716</v>
      </c>
      <c r="BC1" s="7" t="s">
        <v>717</v>
      </c>
      <c r="BD1" s="7" t="s">
        <v>718</v>
      </c>
      <c r="BE1" s="7" t="s">
        <v>719</v>
      </c>
      <c r="BF1" s="7" t="s">
        <v>720</v>
      </c>
      <c r="BG1" s="7" t="s">
        <v>721</v>
      </c>
      <c r="BH1" s="7" t="s">
        <v>722</v>
      </c>
      <c r="BI1" s="7" t="s">
        <v>723</v>
      </c>
      <c r="BJ1" s="7" t="s">
        <v>724</v>
      </c>
      <c r="BK1" s="7" t="s">
        <v>725</v>
      </c>
      <c r="BL1" s="7" t="s">
        <v>726</v>
      </c>
      <c r="BM1" s="7" t="s">
        <v>727</v>
      </c>
      <c r="BN1" s="7" t="s">
        <v>728</v>
      </c>
      <c r="BO1" s="7" t="s">
        <v>729</v>
      </c>
      <c r="BP1" s="7" t="s">
        <v>730</v>
      </c>
      <c r="BQ1" s="7" t="s">
        <v>731</v>
      </c>
      <c r="BR1" s="7" t="s">
        <v>732</v>
      </c>
      <c r="BS1" s="7" t="s">
        <v>733</v>
      </c>
      <c r="BT1" s="7" t="s">
        <v>734</v>
      </c>
      <c r="BU1" s="7" t="s">
        <v>735</v>
      </c>
      <c r="BV1" s="7" t="s">
        <v>736</v>
      </c>
      <c r="BW1" s="7" t="s">
        <v>737</v>
      </c>
      <c r="BX1" s="7" t="s">
        <v>738</v>
      </c>
      <c r="BY1" s="7" t="s">
        <v>739</v>
      </c>
      <c r="BZ1" s="7" t="s">
        <v>740</v>
      </c>
      <c r="CA1" s="7" t="s">
        <v>741</v>
      </c>
      <c r="CB1" s="7" t="s">
        <v>742</v>
      </c>
      <c r="CC1" s="7" t="s">
        <v>743</v>
      </c>
      <c r="CD1" s="7" t="s">
        <v>744</v>
      </c>
      <c r="CE1" s="7" t="s">
        <v>745</v>
      </c>
      <c r="CF1" s="7" t="s">
        <v>746</v>
      </c>
      <c r="CG1" s="7" t="s">
        <v>747</v>
      </c>
      <c r="CH1" s="7" t="s">
        <v>748</v>
      </c>
      <c r="CI1" s="7" t="s">
        <v>749</v>
      </c>
      <c r="CJ1" s="7" t="s">
        <v>750</v>
      </c>
    </row>
    <row r="2" spans="1:89">
      <c r="E2" s="7" t="s">
        <v>751</v>
      </c>
      <c r="F2" s="7" t="s">
        <v>668</v>
      </c>
      <c r="G2" s="7" t="s">
        <v>752</v>
      </c>
      <c r="H2" s="7" t="s">
        <v>753</v>
      </c>
      <c r="I2" s="7" t="s">
        <v>671</v>
      </c>
      <c r="J2" s="7" t="s">
        <v>672</v>
      </c>
      <c r="K2" s="7" t="s">
        <v>673</v>
      </c>
      <c r="L2" s="7" t="s">
        <v>674</v>
      </c>
      <c r="M2" s="7" t="s">
        <v>675</v>
      </c>
      <c r="N2" s="7" t="s">
        <v>754</v>
      </c>
      <c r="O2" s="7" t="s">
        <v>755</v>
      </c>
      <c r="P2" s="7" t="s">
        <v>678</v>
      </c>
      <c r="Q2" s="7" t="s">
        <v>756</v>
      </c>
      <c r="R2" s="7" t="s">
        <v>680</v>
      </c>
      <c r="S2" s="7" t="s">
        <v>681</v>
      </c>
      <c r="T2" s="7" t="s">
        <v>682</v>
      </c>
      <c r="U2" s="7" t="s">
        <v>683</v>
      </c>
      <c r="V2" s="7" t="s">
        <v>684</v>
      </c>
      <c r="W2" s="7" t="s">
        <v>685</v>
      </c>
      <c r="X2" s="7" t="s">
        <v>686</v>
      </c>
      <c r="Y2" s="7" t="s">
        <v>687</v>
      </c>
      <c r="Z2" s="7" t="s">
        <v>688</v>
      </c>
      <c r="AA2" s="7" t="s">
        <v>689</v>
      </c>
      <c r="AB2" s="7" t="s">
        <v>690</v>
      </c>
      <c r="AC2" s="7" t="s">
        <v>691</v>
      </c>
      <c r="AD2" s="7" t="s">
        <v>692</v>
      </c>
      <c r="AE2" s="7" t="s">
        <v>693</v>
      </c>
      <c r="AF2" s="7" t="s">
        <v>694</v>
      </c>
      <c r="AG2" s="7" t="s">
        <v>695</v>
      </c>
      <c r="AH2" s="7" t="s">
        <v>696</v>
      </c>
      <c r="AI2" s="7" t="s">
        <v>757</v>
      </c>
      <c r="AJ2" s="7" t="s">
        <v>758</v>
      </c>
      <c r="AK2" s="7" t="s">
        <v>699</v>
      </c>
      <c r="AL2" s="7" t="s">
        <v>759</v>
      </c>
      <c r="AM2" s="7" t="s">
        <v>760</v>
      </c>
      <c r="AN2" s="7" t="s">
        <v>702</v>
      </c>
      <c r="AO2" s="7" t="s">
        <v>703</v>
      </c>
      <c r="AP2" s="7" t="s">
        <v>704</v>
      </c>
      <c r="AQ2" s="7" t="s">
        <v>705</v>
      </c>
      <c r="AR2" s="7" t="s">
        <v>706</v>
      </c>
      <c r="AS2" s="7" t="s">
        <v>761</v>
      </c>
      <c r="AT2" s="7" t="s">
        <v>762</v>
      </c>
      <c r="AU2" s="7" t="s">
        <v>709</v>
      </c>
      <c r="AV2" s="7" t="s">
        <v>710</v>
      </c>
      <c r="AW2" s="7" t="s">
        <v>763</v>
      </c>
      <c r="AX2" s="7" t="s">
        <v>712</v>
      </c>
      <c r="AY2" s="7" t="s">
        <v>713</v>
      </c>
      <c r="AZ2" s="7" t="s">
        <v>714</v>
      </c>
      <c r="BA2" s="7" t="s">
        <v>764</v>
      </c>
      <c r="BB2" s="7" t="s">
        <v>765</v>
      </c>
      <c r="BC2" s="7" t="s">
        <v>717</v>
      </c>
      <c r="BD2" s="7" t="s">
        <v>718</v>
      </c>
      <c r="BE2" s="7" t="s">
        <v>719</v>
      </c>
      <c r="BF2" s="7" t="s">
        <v>766</v>
      </c>
      <c r="BG2" s="7" t="s">
        <v>767</v>
      </c>
      <c r="BH2" s="7" t="s">
        <v>768</v>
      </c>
      <c r="BI2" s="7" t="s">
        <v>769</v>
      </c>
      <c r="BJ2" s="7" t="s">
        <v>770</v>
      </c>
      <c r="BK2" s="7" t="s">
        <v>725</v>
      </c>
      <c r="BL2" s="7" t="s">
        <v>726</v>
      </c>
      <c r="BM2" s="7" t="s">
        <v>727</v>
      </c>
      <c r="BN2" s="7" t="s">
        <v>728</v>
      </c>
      <c r="BO2" s="7" t="s">
        <v>729</v>
      </c>
      <c r="BP2" s="7" t="s">
        <v>730</v>
      </c>
      <c r="BQ2" s="7" t="s">
        <v>731</v>
      </c>
      <c r="BR2" s="7" t="s">
        <v>732</v>
      </c>
      <c r="BS2" s="7" t="s">
        <v>733</v>
      </c>
      <c r="BT2" s="7" t="s">
        <v>734</v>
      </c>
      <c r="BU2" s="7" t="s">
        <v>771</v>
      </c>
      <c r="BV2" s="7" t="s">
        <v>736</v>
      </c>
      <c r="BW2" s="7" t="s">
        <v>772</v>
      </c>
      <c r="BX2" s="7" t="s">
        <v>738</v>
      </c>
      <c r="BY2" s="7" t="s">
        <v>739</v>
      </c>
      <c r="BZ2" s="7" t="s">
        <v>773</v>
      </c>
      <c r="CA2" s="7" t="s">
        <v>774</v>
      </c>
      <c r="CB2" s="7" t="s">
        <v>742</v>
      </c>
      <c r="CC2" s="7" t="s">
        <v>775</v>
      </c>
      <c r="CD2" s="7" t="s">
        <v>776</v>
      </c>
      <c r="CE2" s="7" t="s">
        <v>777</v>
      </c>
      <c r="CF2" s="7" t="s">
        <v>746</v>
      </c>
      <c r="CG2" s="7" t="s">
        <v>747</v>
      </c>
      <c r="CH2" s="7" t="s">
        <v>748</v>
      </c>
      <c r="CI2" s="7" t="s">
        <v>749</v>
      </c>
      <c r="CJ2" s="7" t="s">
        <v>778</v>
      </c>
    </row>
    <row r="3" spans="1:89">
      <c r="A3" s="7" t="s">
        <v>667</v>
      </c>
      <c r="B3" s="7">
        <v>4087</v>
      </c>
      <c r="C3" s="7" t="str">
        <f>HLOOKUP(A3,$E$1:$CJ$2,2,FALSE)</f>
        <v>elfelf</v>
      </c>
      <c r="E3" s="7" t="s">
        <v>779</v>
      </c>
      <c r="F3" s="7" t="s">
        <v>780</v>
      </c>
      <c r="G3" s="7" t="s">
        <v>781</v>
      </c>
      <c r="H3" s="7" t="s">
        <v>782</v>
      </c>
      <c r="I3" s="7" t="s">
        <v>671</v>
      </c>
      <c r="J3" s="7" t="s">
        <v>783</v>
      </c>
      <c r="K3" s="7" t="s">
        <v>784</v>
      </c>
      <c r="L3" s="7" t="s">
        <v>785</v>
      </c>
      <c r="M3" s="7" t="s">
        <v>786</v>
      </c>
      <c r="N3" s="7" t="s">
        <v>787</v>
      </c>
      <c r="O3" s="7" t="s">
        <v>788</v>
      </c>
      <c r="P3" s="7" t="s">
        <v>789</v>
      </c>
      <c r="Q3" s="7" t="s">
        <v>790</v>
      </c>
      <c r="R3" s="7" t="s">
        <v>791</v>
      </c>
      <c r="S3" s="7" t="s">
        <v>792</v>
      </c>
      <c r="T3" s="7" t="s">
        <v>793</v>
      </c>
      <c r="U3" s="7" t="s">
        <v>794</v>
      </c>
      <c r="V3" s="7" t="s">
        <v>795</v>
      </c>
      <c r="W3" s="7" t="s">
        <v>796</v>
      </c>
      <c r="X3" s="7" t="s">
        <v>797</v>
      </c>
      <c r="Y3" s="7" t="s">
        <v>798</v>
      </c>
      <c r="Z3" s="7" t="s">
        <v>799</v>
      </c>
      <c r="AA3" s="7" t="s">
        <v>800</v>
      </c>
      <c r="AB3" s="7" t="s">
        <v>801</v>
      </c>
      <c r="AC3" s="7" t="s">
        <v>802</v>
      </c>
      <c r="AD3" s="7" t="s">
        <v>803</v>
      </c>
      <c r="AE3" s="7" t="s">
        <v>804</v>
      </c>
      <c r="AF3" s="7" t="s">
        <v>805</v>
      </c>
      <c r="AG3" s="7" t="s">
        <v>806</v>
      </c>
      <c r="AH3" s="7" t="s">
        <v>807</v>
      </c>
      <c r="AI3" s="7" t="s">
        <v>808</v>
      </c>
      <c r="AJ3" s="7" t="s">
        <v>809</v>
      </c>
      <c r="AK3" s="7" t="s">
        <v>810</v>
      </c>
      <c r="AL3" s="7" t="s">
        <v>811</v>
      </c>
      <c r="AM3" s="7" t="s">
        <v>812</v>
      </c>
      <c r="AN3" s="7" t="s">
        <v>813</v>
      </c>
      <c r="AO3" s="7" t="s">
        <v>814</v>
      </c>
      <c r="AP3" s="7" t="s">
        <v>815</v>
      </c>
      <c r="AQ3" s="7" t="s">
        <v>816</v>
      </c>
      <c r="AR3" s="7" t="s">
        <v>817</v>
      </c>
      <c r="AS3" s="7" t="s">
        <v>818</v>
      </c>
      <c r="AT3" s="7" t="s">
        <v>819</v>
      </c>
      <c r="AU3" s="7" t="s">
        <v>820</v>
      </c>
      <c r="AV3" s="7" t="s">
        <v>821</v>
      </c>
      <c r="AW3" s="7" t="s">
        <v>822</v>
      </c>
      <c r="AX3" s="7" t="s">
        <v>823</v>
      </c>
      <c r="AY3" s="7" t="s">
        <v>824</v>
      </c>
      <c r="AZ3" s="7" t="s">
        <v>825</v>
      </c>
      <c r="BA3" s="7" t="s">
        <v>826</v>
      </c>
      <c r="BB3" s="7" t="s">
        <v>827</v>
      </c>
      <c r="BC3" s="7" t="s">
        <v>828</v>
      </c>
      <c r="BD3" s="7" t="s">
        <v>829</v>
      </c>
      <c r="BE3" s="7" t="s">
        <v>830</v>
      </c>
      <c r="BF3" s="7" t="s">
        <v>831</v>
      </c>
      <c r="BG3" s="7" t="s">
        <v>832</v>
      </c>
      <c r="BH3" s="7" t="s">
        <v>833</v>
      </c>
      <c r="BI3" s="7" t="s">
        <v>834</v>
      </c>
      <c r="BJ3" s="7" t="s">
        <v>835</v>
      </c>
      <c r="BK3" s="7" t="s">
        <v>836</v>
      </c>
      <c r="BL3" s="7" t="s">
        <v>837</v>
      </c>
      <c r="BM3" s="7" t="s">
        <v>838</v>
      </c>
      <c r="BN3" s="7" t="s">
        <v>839</v>
      </c>
      <c r="BO3" s="7" t="s">
        <v>840</v>
      </c>
      <c r="BP3" s="7" t="s">
        <v>841</v>
      </c>
      <c r="BQ3" s="7" t="s">
        <v>842</v>
      </c>
      <c r="BR3" s="7" t="s">
        <v>843</v>
      </c>
      <c r="BS3" s="7" t="s">
        <v>844</v>
      </c>
      <c r="BT3" s="7" t="s">
        <v>845</v>
      </c>
      <c r="BU3" s="7" t="s">
        <v>846</v>
      </c>
      <c r="BV3" s="7" t="s">
        <v>847</v>
      </c>
      <c r="BW3" s="7" t="s">
        <v>848</v>
      </c>
      <c r="BX3" s="7" t="s">
        <v>849</v>
      </c>
      <c r="BY3" s="7" t="s">
        <v>850</v>
      </c>
      <c r="BZ3" s="7" t="s">
        <v>851</v>
      </c>
      <c r="CA3" s="7" t="s">
        <v>852</v>
      </c>
      <c r="CB3" s="7" t="s">
        <v>853</v>
      </c>
      <c r="CC3" s="7" t="s">
        <v>854</v>
      </c>
      <c r="CD3" s="7" t="s">
        <v>855</v>
      </c>
      <c r="CE3" s="7" t="s">
        <v>856</v>
      </c>
      <c r="CF3" s="7" t="s">
        <v>857</v>
      </c>
      <c r="CG3" s="7" t="s">
        <v>858</v>
      </c>
      <c r="CH3" s="7" t="s">
        <v>859</v>
      </c>
      <c r="CI3" s="7" t="s">
        <v>860</v>
      </c>
      <c r="CJ3" s="7" t="s">
        <v>861</v>
      </c>
      <c r="CK3" s="7">
        <f>COLUMN()</f>
        <v>89</v>
      </c>
    </row>
    <row r="4" spans="1:89">
      <c r="A4" s="7" t="s">
        <v>668</v>
      </c>
      <c r="B4" s="7">
        <v>4086</v>
      </c>
      <c r="C4" s="7" t="str">
        <f t="shared" ref="C4:C67" si="0">HLOOKUP(A4,$E$1:$CJ$2,2,FALSE)</f>
        <v>ACTEC</v>
      </c>
      <c r="E4" s="7">
        <v>4087</v>
      </c>
      <c r="F4" s="7">
        <v>4086</v>
      </c>
      <c r="G4" s="7">
        <v>4018</v>
      </c>
      <c r="H4" s="7">
        <v>4085</v>
      </c>
      <c r="I4" s="7">
        <v>4084</v>
      </c>
      <c r="J4" s="7">
        <v>4083</v>
      </c>
      <c r="K4" s="7">
        <v>4082</v>
      </c>
      <c r="L4" s="7">
        <v>4080</v>
      </c>
      <c r="M4" s="7">
        <v>4079</v>
      </c>
      <c r="N4" s="7">
        <v>4002</v>
      </c>
      <c r="O4" s="7">
        <v>4035</v>
      </c>
      <c r="P4" s="7">
        <v>4077</v>
      </c>
      <c r="Q4" s="7">
        <v>4050</v>
      </c>
      <c r="R4" s="7">
        <v>4014</v>
      </c>
      <c r="S4" s="7">
        <v>4076</v>
      </c>
      <c r="T4" s="7">
        <v>4075</v>
      </c>
      <c r="U4" s="7">
        <v>4074</v>
      </c>
      <c r="V4" s="7">
        <v>4072</v>
      </c>
      <c r="W4" s="7">
        <v>4071</v>
      </c>
      <c r="X4" s="7">
        <v>4070</v>
      </c>
      <c r="Y4" s="7">
        <v>4069</v>
      </c>
      <c r="Z4" s="7">
        <v>4067</v>
      </c>
      <c r="AA4" s="7">
        <v>4066</v>
      </c>
      <c r="AB4" s="7">
        <v>4065</v>
      </c>
      <c r="AC4" s="7">
        <v>4064</v>
      </c>
      <c r="AD4" s="7">
        <v>4062</v>
      </c>
      <c r="AE4" s="7">
        <v>4061</v>
      </c>
      <c r="AF4" s="7">
        <v>4060</v>
      </c>
      <c r="AG4" s="7">
        <v>4059</v>
      </c>
      <c r="AH4" s="7">
        <v>4058</v>
      </c>
      <c r="AI4" s="7">
        <v>4043</v>
      </c>
      <c r="AJ4" s="7">
        <v>4057</v>
      </c>
      <c r="AK4" s="7">
        <v>4056</v>
      </c>
      <c r="AL4" s="7">
        <v>4055</v>
      </c>
      <c r="AM4" s="7">
        <v>4054</v>
      </c>
      <c r="AN4" s="7">
        <v>4053</v>
      </c>
      <c r="AO4" s="7">
        <v>4052</v>
      </c>
      <c r="AP4" s="7">
        <v>4051</v>
      </c>
      <c r="AQ4" s="7">
        <v>4003</v>
      </c>
      <c r="AR4" s="7">
        <v>4049</v>
      </c>
      <c r="AS4" s="7">
        <v>4019</v>
      </c>
      <c r="AT4" s="7">
        <v>4048</v>
      </c>
      <c r="AU4" s="7">
        <v>4047</v>
      </c>
      <c r="AV4" s="7">
        <v>4045</v>
      </c>
      <c r="AW4" s="7">
        <v>4044</v>
      </c>
      <c r="AX4" s="7">
        <v>4042</v>
      </c>
      <c r="AY4" s="7">
        <v>4040</v>
      </c>
      <c r="AZ4" s="7">
        <v>4041</v>
      </c>
      <c r="BA4" s="7">
        <v>4039</v>
      </c>
      <c r="BB4" s="7">
        <v>4063</v>
      </c>
      <c r="BC4" s="7">
        <v>4038</v>
      </c>
      <c r="BD4" s="7">
        <v>4037</v>
      </c>
      <c r="BE4" s="7">
        <v>4036</v>
      </c>
      <c r="BF4" s="7">
        <v>4020</v>
      </c>
      <c r="BG4" s="7">
        <v>4033</v>
      </c>
      <c r="BH4" s="7">
        <v>4032</v>
      </c>
      <c r="BI4" s="7">
        <v>4031</v>
      </c>
      <c r="BJ4" s="7">
        <v>4030</v>
      </c>
      <c r="BK4" s="7">
        <v>4029</v>
      </c>
      <c r="BL4" s="7">
        <v>4034</v>
      </c>
      <c r="BM4" s="7">
        <v>4028</v>
      </c>
      <c r="BN4" s="7">
        <v>4027</v>
      </c>
      <c r="BO4" s="7">
        <v>4081</v>
      </c>
      <c r="BP4" s="7">
        <v>4012</v>
      </c>
      <c r="BQ4" s="7">
        <v>4046</v>
      </c>
      <c r="BR4" s="7">
        <v>4026</v>
      </c>
      <c r="BS4" s="7">
        <v>4025</v>
      </c>
      <c r="BT4" s="7">
        <v>4024</v>
      </c>
      <c r="BU4" s="7">
        <v>4023</v>
      </c>
      <c r="BV4" s="7">
        <v>4022</v>
      </c>
      <c r="BW4" s="7">
        <v>4021</v>
      </c>
      <c r="BX4" s="7">
        <v>4017</v>
      </c>
      <c r="BY4" s="7">
        <v>4016</v>
      </c>
      <c r="BZ4" s="7">
        <v>4073</v>
      </c>
      <c r="CA4" s="7">
        <v>4015</v>
      </c>
      <c r="CB4" s="7">
        <v>4013</v>
      </c>
      <c r="CC4" s="7">
        <v>4011</v>
      </c>
      <c r="CD4" s="7">
        <v>4004</v>
      </c>
      <c r="CE4" s="7">
        <v>4010</v>
      </c>
      <c r="CF4" s="7">
        <v>4009</v>
      </c>
      <c r="CG4" s="7">
        <v>4008</v>
      </c>
      <c r="CH4" s="7">
        <v>4005</v>
      </c>
      <c r="CI4" s="7">
        <v>4007</v>
      </c>
      <c r="CJ4" s="7">
        <v>4006</v>
      </c>
    </row>
    <row r="5" spans="1:89">
      <c r="A5" s="7" t="s">
        <v>669</v>
      </c>
      <c r="B5" s="7">
        <v>4018</v>
      </c>
      <c r="C5" s="7" t="str">
        <f t="shared" si="0"/>
        <v>ACVCSCi</v>
      </c>
      <c r="E5" s="7" t="s">
        <v>667</v>
      </c>
      <c r="F5" s="7" t="s">
        <v>668</v>
      </c>
      <c r="G5" s="7" t="s">
        <v>669</v>
      </c>
      <c r="H5" s="7" t="s">
        <v>670</v>
      </c>
      <c r="I5" s="7" t="s">
        <v>671</v>
      </c>
      <c r="J5" s="7" t="s">
        <v>672</v>
      </c>
      <c r="K5" s="7" t="s">
        <v>673</v>
      </c>
      <c r="L5" s="7" t="s">
        <v>674</v>
      </c>
      <c r="M5" s="7" t="s">
        <v>675</v>
      </c>
      <c r="N5" s="7" t="s">
        <v>676</v>
      </c>
      <c r="O5" s="7" t="s">
        <v>677</v>
      </c>
      <c r="P5" s="7" t="s">
        <v>678</v>
      </c>
      <c r="Q5" s="7" t="s">
        <v>679</v>
      </c>
      <c r="R5" s="7" t="s">
        <v>680</v>
      </c>
      <c r="S5" s="7" t="s">
        <v>681</v>
      </c>
      <c r="T5" s="7" t="s">
        <v>682</v>
      </c>
      <c r="U5" s="7" t="s">
        <v>683</v>
      </c>
      <c r="V5" s="7" t="s">
        <v>684</v>
      </c>
      <c r="W5" s="7" t="s">
        <v>685</v>
      </c>
      <c r="X5" s="7" t="s">
        <v>686</v>
      </c>
      <c r="Y5" s="7" t="s">
        <v>687</v>
      </c>
      <c r="Z5" s="7" t="s">
        <v>688</v>
      </c>
      <c r="AA5" s="7" t="s">
        <v>689</v>
      </c>
      <c r="AB5" s="7" t="s">
        <v>690</v>
      </c>
      <c r="AC5" s="7" t="s">
        <v>691</v>
      </c>
      <c r="AD5" s="7" t="s">
        <v>692</v>
      </c>
      <c r="AE5" s="7" t="s">
        <v>693</v>
      </c>
      <c r="AF5" s="7" t="s">
        <v>694</v>
      </c>
      <c r="AG5" s="7" t="s">
        <v>695</v>
      </c>
      <c r="AH5" s="7" t="s">
        <v>696</v>
      </c>
      <c r="AI5" s="7" t="s">
        <v>697</v>
      </c>
      <c r="AJ5" s="7" t="s">
        <v>698</v>
      </c>
      <c r="AK5" s="7" t="s">
        <v>699</v>
      </c>
      <c r="AL5" s="7" t="s">
        <v>700</v>
      </c>
      <c r="AM5" s="7" t="s">
        <v>701</v>
      </c>
      <c r="AN5" s="7" t="s">
        <v>702</v>
      </c>
      <c r="AO5" s="7" t="s">
        <v>703</v>
      </c>
      <c r="AP5" s="7" t="s">
        <v>704</v>
      </c>
      <c r="AQ5" s="7" t="s">
        <v>705</v>
      </c>
      <c r="AR5" s="7" t="s">
        <v>706</v>
      </c>
      <c r="AS5" s="7" t="s">
        <v>707</v>
      </c>
      <c r="AT5" s="7" t="s">
        <v>708</v>
      </c>
      <c r="AU5" s="7" t="s">
        <v>709</v>
      </c>
      <c r="AV5" s="7" t="s">
        <v>710</v>
      </c>
      <c r="AW5" s="7" t="s">
        <v>711</v>
      </c>
      <c r="AX5" s="7" t="s">
        <v>712</v>
      </c>
      <c r="AY5" s="7" t="s">
        <v>713</v>
      </c>
      <c r="AZ5" s="7" t="s">
        <v>714</v>
      </c>
      <c r="BA5" s="7" t="s">
        <v>715</v>
      </c>
      <c r="BB5" s="7" t="s">
        <v>716</v>
      </c>
      <c r="BC5" s="7" t="s">
        <v>717</v>
      </c>
      <c r="BD5" s="7" t="s">
        <v>718</v>
      </c>
      <c r="BE5" s="7" t="s">
        <v>719</v>
      </c>
      <c r="BF5" s="7" t="s">
        <v>720</v>
      </c>
      <c r="BG5" s="7" t="s">
        <v>721</v>
      </c>
      <c r="BH5" s="7" t="s">
        <v>722</v>
      </c>
      <c r="BI5" s="7" t="s">
        <v>723</v>
      </c>
      <c r="BJ5" s="7" t="s">
        <v>724</v>
      </c>
      <c r="BK5" s="7" t="s">
        <v>725</v>
      </c>
      <c r="BL5" s="7" t="s">
        <v>726</v>
      </c>
      <c r="BM5" s="7" t="s">
        <v>727</v>
      </c>
      <c r="BN5" s="7" t="s">
        <v>728</v>
      </c>
      <c r="BO5" s="7" t="s">
        <v>729</v>
      </c>
      <c r="BP5" s="7" t="s">
        <v>730</v>
      </c>
      <c r="BQ5" s="7" t="s">
        <v>731</v>
      </c>
      <c r="BR5" s="7" t="s">
        <v>732</v>
      </c>
      <c r="BS5" s="7" t="s">
        <v>733</v>
      </c>
      <c r="BT5" s="7" t="s">
        <v>734</v>
      </c>
      <c r="BU5" s="7" t="s">
        <v>735</v>
      </c>
      <c r="BV5" s="7" t="s">
        <v>736</v>
      </c>
      <c r="BW5" s="7" t="s">
        <v>737</v>
      </c>
      <c r="BX5" s="7" t="s">
        <v>738</v>
      </c>
      <c r="BY5" s="7" t="s">
        <v>739</v>
      </c>
      <c r="BZ5" s="7" t="s">
        <v>740</v>
      </c>
      <c r="CA5" s="7" t="s">
        <v>741</v>
      </c>
      <c r="CB5" s="7" t="s">
        <v>742</v>
      </c>
      <c r="CC5" s="7" t="s">
        <v>743</v>
      </c>
      <c r="CD5" s="7" t="s">
        <v>744</v>
      </c>
      <c r="CE5" s="7" t="s">
        <v>745</v>
      </c>
      <c r="CF5" s="7" t="s">
        <v>746</v>
      </c>
      <c r="CG5" s="7" t="s">
        <v>747</v>
      </c>
      <c r="CH5" s="7" t="s">
        <v>748</v>
      </c>
      <c r="CI5" s="7" t="s">
        <v>749</v>
      </c>
      <c r="CJ5" s="7" t="s">
        <v>750</v>
      </c>
    </row>
    <row r="6" spans="1:89">
      <c r="A6" s="7" t="s">
        <v>670</v>
      </c>
      <c r="B6" s="7">
        <v>4085</v>
      </c>
      <c r="C6" s="7" t="str">
        <f t="shared" si="0"/>
        <v>ADAZOA</v>
      </c>
      <c r="D6" s="7">
        <f>MAX(E6:CJ6)</f>
        <v>21</v>
      </c>
      <c r="E6" s="7">
        <f>COUNT(E7:E27)</f>
        <v>13</v>
      </c>
      <c r="F6" s="7">
        <f t="shared" ref="F6:BQ6" si="1">COUNT(F7:F27)</f>
        <v>11</v>
      </c>
      <c r="G6" s="7">
        <f t="shared" si="1"/>
        <v>3</v>
      </c>
      <c r="H6" s="7">
        <f t="shared" si="1"/>
        <v>1</v>
      </c>
      <c r="I6" s="7">
        <f t="shared" si="1"/>
        <v>7</v>
      </c>
      <c r="J6" s="7">
        <f t="shared" si="1"/>
        <v>15</v>
      </c>
      <c r="K6" s="7">
        <f t="shared" si="1"/>
        <v>4</v>
      </c>
      <c r="L6" s="7">
        <f t="shared" si="1"/>
        <v>7</v>
      </c>
      <c r="M6" s="7">
        <f t="shared" si="1"/>
        <v>7</v>
      </c>
      <c r="N6" s="7">
        <f t="shared" si="1"/>
        <v>6</v>
      </c>
      <c r="O6" s="7">
        <f t="shared" si="1"/>
        <v>4</v>
      </c>
      <c r="P6" s="7">
        <f t="shared" si="1"/>
        <v>14</v>
      </c>
      <c r="Q6" s="7">
        <f t="shared" si="1"/>
        <v>6</v>
      </c>
      <c r="R6" s="7">
        <f t="shared" si="1"/>
        <v>3</v>
      </c>
      <c r="S6" s="7">
        <f t="shared" si="1"/>
        <v>7</v>
      </c>
      <c r="T6" s="7">
        <f t="shared" si="1"/>
        <v>5</v>
      </c>
      <c r="U6" s="7">
        <f t="shared" si="1"/>
        <v>2</v>
      </c>
      <c r="V6" s="7">
        <f t="shared" si="1"/>
        <v>3</v>
      </c>
      <c r="W6" s="7">
        <f t="shared" si="1"/>
        <v>1</v>
      </c>
      <c r="X6" s="7">
        <f t="shared" si="1"/>
        <v>4</v>
      </c>
      <c r="Y6" s="7">
        <f t="shared" si="1"/>
        <v>2</v>
      </c>
      <c r="Z6" s="7">
        <f t="shared" si="1"/>
        <v>8</v>
      </c>
      <c r="AA6" s="7">
        <f t="shared" si="1"/>
        <v>4</v>
      </c>
      <c r="AB6" s="7">
        <f t="shared" si="1"/>
        <v>3</v>
      </c>
      <c r="AC6" s="7">
        <f t="shared" si="1"/>
        <v>1</v>
      </c>
      <c r="AD6" s="7">
        <f t="shared" si="1"/>
        <v>3</v>
      </c>
      <c r="AE6" s="7">
        <f t="shared" si="1"/>
        <v>9</v>
      </c>
      <c r="AF6" s="7">
        <f t="shared" si="1"/>
        <v>3</v>
      </c>
      <c r="AG6" s="7">
        <f t="shared" si="1"/>
        <v>8</v>
      </c>
      <c r="AH6" s="7">
        <f t="shared" si="1"/>
        <v>9</v>
      </c>
      <c r="AI6" s="7">
        <f t="shared" si="1"/>
        <v>2</v>
      </c>
      <c r="AJ6" s="7">
        <f t="shared" si="1"/>
        <v>1</v>
      </c>
      <c r="AK6" s="7">
        <f t="shared" si="1"/>
        <v>3</v>
      </c>
      <c r="AL6" s="7">
        <f t="shared" si="1"/>
        <v>1</v>
      </c>
      <c r="AM6" s="7">
        <f t="shared" si="1"/>
        <v>7</v>
      </c>
      <c r="AN6" s="7">
        <f t="shared" si="1"/>
        <v>4</v>
      </c>
      <c r="AO6" s="7">
        <f t="shared" si="1"/>
        <v>2</v>
      </c>
      <c r="AP6" s="7">
        <f t="shared" si="1"/>
        <v>3</v>
      </c>
      <c r="AQ6" s="7">
        <f t="shared" si="1"/>
        <v>8</v>
      </c>
      <c r="AR6" s="7">
        <f t="shared" si="1"/>
        <v>7</v>
      </c>
      <c r="AS6" s="7">
        <f t="shared" si="1"/>
        <v>6</v>
      </c>
      <c r="AT6" s="7">
        <f t="shared" si="1"/>
        <v>16</v>
      </c>
      <c r="AU6" s="7">
        <f t="shared" si="1"/>
        <v>3</v>
      </c>
      <c r="AV6" s="7">
        <f t="shared" si="1"/>
        <v>1</v>
      </c>
      <c r="AW6" s="7">
        <f t="shared" si="1"/>
        <v>10</v>
      </c>
      <c r="AX6" s="7">
        <f t="shared" si="1"/>
        <v>5</v>
      </c>
      <c r="AY6" s="7">
        <f t="shared" si="1"/>
        <v>3</v>
      </c>
      <c r="AZ6" s="7">
        <f t="shared" si="1"/>
        <v>1</v>
      </c>
      <c r="BA6" s="7">
        <f t="shared" si="1"/>
        <v>18</v>
      </c>
      <c r="BB6" s="7">
        <f t="shared" si="1"/>
        <v>9</v>
      </c>
      <c r="BC6" s="7">
        <f t="shared" si="1"/>
        <v>7</v>
      </c>
      <c r="BD6" s="7">
        <f t="shared" si="1"/>
        <v>3</v>
      </c>
      <c r="BE6" s="7">
        <f t="shared" si="1"/>
        <v>6</v>
      </c>
      <c r="BF6" s="7">
        <f t="shared" si="1"/>
        <v>1</v>
      </c>
      <c r="BG6" s="7">
        <f t="shared" si="1"/>
        <v>3</v>
      </c>
      <c r="BH6" s="7">
        <f t="shared" si="1"/>
        <v>8</v>
      </c>
      <c r="BI6" s="7">
        <f t="shared" si="1"/>
        <v>2</v>
      </c>
      <c r="BJ6" s="7">
        <f t="shared" si="1"/>
        <v>8</v>
      </c>
      <c r="BK6" s="7">
        <f t="shared" si="1"/>
        <v>1</v>
      </c>
      <c r="BL6" s="7">
        <f t="shared" si="1"/>
        <v>6</v>
      </c>
      <c r="BM6" s="7">
        <f t="shared" si="1"/>
        <v>21</v>
      </c>
      <c r="BN6" s="7">
        <f t="shared" si="1"/>
        <v>8</v>
      </c>
      <c r="BO6" s="7">
        <f t="shared" si="1"/>
        <v>1</v>
      </c>
      <c r="BP6" s="7">
        <f t="shared" si="1"/>
        <v>1</v>
      </c>
      <c r="BQ6" s="7">
        <f t="shared" si="1"/>
        <v>2</v>
      </c>
      <c r="BR6" s="7">
        <f t="shared" ref="BR6:CJ6" si="2">COUNT(BR7:BR27)</f>
        <v>2</v>
      </c>
      <c r="BS6" s="7">
        <f t="shared" si="2"/>
        <v>6</v>
      </c>
      <c r="BT6" s="7">
        <f t="shared" si="2"/>
        <v>5</v>
      </c>
      <c r="BU6" s="7">
        <f t="shared" si="2"/>
        <v>9</v>
      </c>
      <c r="BV6" s="7">
        <f t="shared" si="2"/>
        <v>3</v>
      </c>
      <c r="BW6" s="7">
        <f t="shared" si="2"/>
        <v>1</v>
      </c>
      <c r="BX6" s="7">
        <f t="shared" si="2"/>
        <v>14</v>
      </c>
      <c r="BY6" s="7">
        <f t="shared" si="2"/>
        <v>2</v>
      </c>
      <c r="BZ6" s="7">
        <f t="shared" si="2"/>
        <v>8</v>
      </c>
      <c r="CA6" s="7">
        <f t="shared" si="2"/>
        <v>1</v>
      </c>
      <c r="CB6" s="7">
        <f t="shared" si="2"/>
        <v>3</v>
      </c>
      <c r="CC6" s="7">
        <f t="shared" si="2"/>
        <v>13</v>
      </c>
      <c r="CD6" s="7">
        <f t="shared" si="2"/>
        <v>4</v>
      </c>
      <c r="CE6" s="7">
        <f t="shared" si="2"/>
        <v>5</v>
      </c>
      <c r="CF6" s="7">
        <f t="shared" si="2"/>
        <v>10</v>
      </c>
      <c r="CG6" s="7">
        <f t="shared" si="2"/>
        <v>7</v>
      </c>
      <c r="CH6" s="7">
        <f t="shared" si="2"/>
        <v>1</v>
      </c>
      <c r="CI6" s="7">
        <f t="shared" si="2"/>
        <v>5</v>
      </c>
      <c r="CJ6" s="7">
        <f t="shared" si="2"/>
        <v>5</v>
      </c>
    </row>
    <row r="7" spans="1:89">
      <c r="A7" s="7" t="s">
        <v>671</v>
      </c>
      <c r="B7" s="7">
        <v>4084</v>
      </c>
      <c r="C7" s="7" t="str">
        <f t="shared" si="0"/>
        <v>AFRICALIA</v>
      </c>
      <c r="E7" s="7">
        <v>8487</v>
      </c>
      <c r="F7" s="7">
        <v>7254</v>
      </c>
      <c r="G7" s="7">
        <v>8096</v>
      </c>
      <c r="H7" s="7">
        <v>8360</v>
      </c>
      <c r="I7" s="7">
        <v>8365</v>
      </c>
      <c r="J7" s="7">
        <v>7542</v>
      </c>
      <c r="K7" s="7">
        <v>8357</v>
      </c>
      <c r="L7" s="7">
        <v>8373</v>
      </c>
      <c r="M7" s="7">
        <v>8238</v>
      </c>
      <c r="N7" s="7">
        <v>7495</v>
      </c>
      <c r="O7" s="7">
        <v>8402</v>
      </c>
      <c r="P7" s="7">
        <v>8516</v>
      </c>
      <c r="Q7" s="7">
        <v>8199</v>
      </c>
      <c r="R7" s="7">
        <v>8351</v>
      </c>
      <c r="S7" s="7">
        <v>8141</v>
      </c>
      <c r="T7" s="7">
        <v>8421</v>
      </c>
      <c r="U7" s="7">
        <v>8126</v>
      </c>
      <c r="V7" s="7">
        <v>8472</v>
      </c>
      <c r="W7" s="7">
        <v>8134</v>
      </c>
      <c r="X7" s="7">
        <v>8464</v>
      </c>
      <c r="Y7" s="7">
        <v>8207</v>
      </c>
      <c r="Z7" s="7">
        <v>8600</v>
      </c>
      <c r="AA7" s="7">
        <v>8446</v>
      </c>
      <c r="AB7" s="7">
        <v>8361</v>
      </c>
      <c r="AC7" s="7">
        <v>8125</v>
      </c>
      <c r="AD7" s="7">
        <v>8433</v>
      </c>
      <c r="AE7" s="7">
        <v>8434</v>
      </c>
      <c r="AF7" s="7">
        <v>8428</v>
      </c>
      <c r="AG7" s="7">
        <v>8294</v>
      </c>
      <c r="AH7" s="7">
        <v>8228</v>
      </c>
      <c r="AI7" s="7">
        <v>8248</v>
      </c>
      <c r="AJ7" s="7">
        <v>8040</v>
      </c>
      <c r="AK7" s="7">
        <v>8251</v>
      </c>
      <c r="AL7" s="7">
        <v>8575</v>
      </c>
      <c r="AM7" s="7">
        <v>8192</v>
      </c>
      <c r="AN7" s="7">
        <v>8059</v>
      </c>
      <c r="AO7" s="7">
        <v>8273</v>
      </c>
      <c r="AP7" s="7">
        <v>8496</v>
      </c>
      <c r="AQ7" s="7">
        <v>8545</v>
      </c>
      <c r="AR7" s="7">
        <v>7517</v>
      </c>
      <c r="AS7" s="7">
        <v>8041</v>
      </c>
      <c r="AT7" s="7">
        <v>8155</v>
      </c>
      <c r="AU7" s="7">
        <v>8628</v>
      </c>
      <c r="AV7" s="7">
        <v>8237</v>
      </c>
      <c r="AW7" s="7">
        <v>8583</v>
      </c>
      <c r="AX7" s="7">
        <v>8120</v>
      </c>
      <c r="AY7" s="7">
        <v>8193</v>
      </c>
      <c r="AZ7" s="7">
        <v>8336</v>
      </c>
      <c r="BA7" s="7">
        <v>8252</v>
      </c>
      <c r="BB7" s="7">
        <v>8345</v>
      </c>
      <c r="BC7" s="7">
        <v>8412</v>
      </c>
      <c r="BD7" s="7">
        <v>8480</v>
      </c>
      <c r="BE7" s="7">
        <v>8456</v>
      </c>
      <c r="BF7" s="7">
        <v>8106</v>
      </c>
      <c r="BG7" s="7">
        <v>8448</v>
      </c>
      <c r="BH7" s="7">
        <v>8617</v>
      </c>
      <c r="BI7" s="7">
        <v>8610</v>
      </c>
      <c r="BJ7" s="7">
        <v>8033</v>
      </c>
      <c r="BK7" s="7">
        <v>8567</v>
      </c>
      <c r="BL7" s="7">
        <v>8602</v>
      </c>
      <c r="BM7" s="7">
        <v>8161</v>
      </c>
      <c r="BN7" s="7">
        <v>8531</v>
      </c>
      <c r="BO7" s="7">
        <v>8196</v>
      </c>
      <c r="BP7" s="7">
        <v>7494</v>
      </c>
      <c r="BQ7" s="7">
        <v>8624</v>
      </c>
      <c r="BR7" s="7">
        <v>8039</v>
      </c>
      <c r="BS7" s="7">
        <v>8559</v>
      </c>
      <c r="BT7" s="7">
        <v>8050</v>
      </c>
      <c r="BU7" s="7">
        <v>7506</v>
      </c>
      <c r="BV7" s="7">
        <v>8158</v>
      </c>
      <c r="BW7" s="7">
        <v>8507</v>
      </c>
      <c r="BX7" s="7">
        <v>8215</v>
      </c>
      <c r="BY7" s="7">
        <v>8527</v>
      </c>
      <c r="BZ7" s="7">
        <v>8315</v>
      </c>
      <c r="CA7" s="7">
        <v>8372</v>
      </c>
      <c r="CB7" s="7">
        <v>8349</v>
      </c>
      <c r="CC7" s="7">
        <v>8388</v>
      </c>
      <c r="CD7" s="7">
        <v>8551</v>
      </c>
      <c r="CE7" s="7">
        <v>8537</v>
      </c>
      <c r="CF7" s="7">
        <v>8081</v>
      </c>
      <c r="CG7" s="7">
        <v>8069</v>
      </c>
      <c r="CH7" s="7">
        <v>8213</v>
      </c>
      <c r="CI7" s="7">
        <v>8085</v>
      </c>
      <c r="CJ7" s="7">
        <v>8209</v>
      </c>
    </row>
    <row r="8" spans="1:89">
      <c r="A8" s="7" t="s">
        <v>672</v>
      </c>
      <c r="B8" s="7">
        <v>4083</v>
      </c>
      <c r="C8" s="7" t="str">
        <f t="shared" si="0"/>
        <v>APEFE</v>
      </c>
      <c r="E8" s="7">
        <v>8488</v>
      </c>
      <c r="F8" s="7">
        <v>7252</v>
      </c>
      <c r="G8" s="7">
        <v>8099</v>
      </c>
      <c r="I8" s="7">
        <v>8369</v>
      </c>
      <c r="J8" s="7">
        <v>7531</v>
      </c>
      <c r="K8" s="7">
        <v>8356</v>
      </c>
      <c r="L8" s="7">
        <v>8374</v>
      </c>
      <c r="M8" s="7">
        <v>8239</v>
      </c>
      <c r="N8" s="7">
        <v>7504</v>
      </c>
      <c r="O8" s="7">
        <v>8399</v>
      </c>
      <c r="P8" s="7">
        <v>8519</v>
      </c>
      <c r="Q8" s="7">
        <v>8200</v>
      </c>
      <c r="R8" s="7">
        <v>8353</v>
      </c>
      <c r="S8" s="7">
        <v>8137</v>
      </c>
      <c r="T8" s="7">
        <v>7491</v>
      </c>
      <c r="U8" s="7">
        <v>8127</v>
      </c>
      <c r="V8" s="7">
        <v>8473</v>
      </c>
      <c r="X8" s="7">
        <v>8465</v>
      </c>
      <c r="Y8" s="7">
        <v>8206</v>
      </c>
      <c r="Z8" s="7">
        <v>8595</v>
      </c>
      <c r="AA8" s="7">
        <v>8443</v>
      </c>
      <c r="AB8" s="7">
        <v>8363</v>
      </c>
      <c r="AD8" s="7">
        <v>8431</v>
      </c>
      <c r="AE8" s="7">
        <v>8437</v>
      </c>
      <c r="AF8" s="7">
        <v>8429</v>
      </c>
      <c r="AG8" s="7">
        <v>8313</v>
      </c>
      <c r="AH8" s="7">
        <v>8229</v>
      </c>
      <c r="AI8" s="7">
        <v>8247</v>
      </c>
      <c r="AK8" s="7">
        <v>8250</v>
      </c>
      <c r="AM8" s="7">
        <v>8188</v>
      </c>
      <c r="AN8" s="7">
        <v>8061</v>
      </c>
      <c r="AO8" s="7">
        <v>8292</v>
      </c>
      <c r="AP8" s="7">
        <v>8498</v>
      </c>
      <c r="AQ8" s="7">
        <v>8546</v>
      </c>
      <c r="AR8" s="7">
        <v>7526</v>
      </c>
      <c r="AS8" s="7">
        <v>8042</v>
      </c>
      <c r="AT8" s="7">
        <v>8156</v>
      </c>
      <c r="AU8" s="7">
        <v>8629</v>
      </c>
      <c r="AW8" s="7">
        <v>8584</v>
      </c>
      <c r="AX8" s="7">
        <v>8118</v>
      </c>
      <c r="AY8" s="7">
        <v>8195</v>
      </c>
      <c r="BA8" s="7">
        <v>8271</v>
      </c>
      <c r="BB8" s="7">
        <v>8337</v>
      </c>
      <c r="BC8" s="7">
        <v>8409</v>
      </c>
      <c r="BD8" s="7">
        <v>8482</v>
      </c>
      <c r="BE8" s="7">
        <v>8457</v>
      </c>
      <c r="BG8" s="7">
        <v>8449</v>
      </c>
      <c r="BH8" s="7">
        <v>8618</v>
      </c>
      <c r="BI8" s="7">
        <v>8611</v>
      </c>
      <c r="BJ8" s="7">
        <v>8035</v>
      </c>
      <c r="BL8" s="7">
        <v>8601</v>
      </c>
      <c r="BM8" s="7">
        <v>8165</v>
      </c>
      <c r="BN8" s="7">
        <v>8529</v>
      </c>
      <c r="BQ8" s="7">
        <v>8627</v>
      </c>
      <c r="BR8" s="7">
        <v>8038</v>
      </c>
      <c r="BS8" s="7">
        <v>8560</v>
      </c>
      <c r="BT8" s="7">
        <v>8051</v>
      </c>
      <c r="BU8" s="7">
        <v>7507</v>
      </c>
      <c r="BV8" s="7">
        <v>8159</v>
      </c>
      <c r="BX8" s="7">
        <v>8221</v>
      </c>
      <c r="BY8" s="7">
        <v>8528</v>
      </c>
      <c r="BZ8" s="7">
        <v>8334</v>
      </c>
      <c r="CB8" s="7">
        <v>8350</v>
      </c>
      <c r="CC8" s="7">
        <v>8397</v>
      </c>
      <c r="CD8" s="7">
        <v>8555</v>
      </c>
      <c r="CE8" s="7">
        <v>8538</v>
      </c>
      <c r="CF8" s="7">
        <v>8084</v>
      </c>
      <c r="CG8" s="7">
        <v>8070</v>
      </c>
      <c r="CI8" s="7">
        <v>8086</v>
      </c>
      <c r="CJ8" s="7">
        <v>8210</v>
      </c>
    </row>
    <row r="9" spans="1:89">
      <c r="A9" s="7" t="s">
        <v>673</v>
      </c>
      <c r="B9" s="7">
        <v>4082</v>
      </c>
      <c r="C9" s="7" t="str">
        <f t="shared" si="0"/>
        <v>APOPO</v>
      </c>
      <c r="E9" s="7">
        <v>8489</v>
      </c>
      <c r="F9" s="7">
        <v>7249</v>
      </c>
      <c r="G9" s="7">
        <v>8101</v>
      </c>
      <c r="I9" s="7">
        <v>8366</v>
      </c>
      <c r="J9" s="7">
        <v>7535</v>
      </c>
      <c r="K9" s="7">
        <v>8358</v>
      </c>
      <c r="L9" s="7">
        <v>8375</v>
      </c>
      <c r="M9" s="7">
        <v>8240</v>
      </c>
      <c r="N9" s="7">
        <v>7496</v>
      </c>
      <c r="O9" s="7">
        <v>8401</v>
      </c>
      <c r="P9" s="7">
        <v>8521</v>
      </c>
      <c r="Q9" s="7">
        <v>8202</v>
      </c>
      <c r="R9" s="7">
        <v>8352</v>
      </c>
      <c r="S9" s="7">
        <v>8138</v>
      </c>
      <c r="T9" s="7">
        <v>8420</v>
      </c>
      <c r="V9" s="7">
        <v>8474</v>
      </c>
      <c r="X9" s="7">
        <v>8466</v>
      </c>
      <c r="Z9" s="7">
        <v>8594</v>
      </c>
      <c r="AA9" s="7">
        <v>8445</v>
      </c>
      <c r="AB9" s="7">
        <v>8362</v>
      </c>
      <c r="AD9" s="7">
        <v>8432</v>
      </c>
      <c r="AE9" s="7">
        <v>8435</v>
      </c>
      <c r="AF9" s="7">
        <v>8430</v>
      </c>
      <c r="AG9" s="7">
        <v>8314</v>
      </c>
      <c r="AH9" s="7">
        <v>8234</v>
      </c>
      <c r="AK9" s="7">
        <v>8249</v>
      </c>
      <c r="AM9" s="7">
        <v>8186</v>
      </c>
      <c r="AN9" s="7">
        <v>8064</v>
      </c>
      <c r="AP9" s="7">
        <v>8497</v>
      </c>
      <c r="AQ9" s="7">
        <v>8542</v>
      </c>
      <c r="AR9" s="7">
        <v>7518</v>
      </c>
      <c r="AS9" s="7">
        <v>8045</v>
      </c>
      <c r="AT9" s="7">
        <v>8157</v>
      </c>
      <c r="AU9" s="7">
        <v>8630</v>
      </c>
      <c r="AW9" s="7">
        <v>8591</v>
      </c>
      <c r="AX9" s="7">
        <v>8117</v>
      </c>
      <c r="AY9" s="7">
        <v>8194</v>
      </c>
      <c r="BA9" s="7">
        <v>8272</v>
      </c>
      <c r="BB9" s="7">
        <v>8338</v>
      </c>
      <c r="BC9" s="7">
        <v>8411</v>
      </c>
      <c r="BD9" s="7">
        <v>8481</v>
      </c>
      <c r="BE9" s="7">
        <v>8458</v>
      </c>
      <c r="BG9" s="7">
        <v>8450</v>
      </c>
      <c r="BH9" s="7">
        <v>8619</v>
      </c>
      <c r="BJ9" s="7">
        <v>8030</v>
      </c>
      <c r="BL9" s="7">
        <v>8605</v>
      </c>
      <c r="BM9" s="7">
        <v>8173</v>
      </c>
      <c r="BN9" s="7">
        <v>8530</v>
      </c>
      <c r="BS9" s="7">
        <v>8561</v>
      </c>
      <c r="BT9" s="7">
        <v>8055</v>
      </c>
      <c r="BU9" s="7">
        <v>7509</v>
      </c>
      <c r="BV9" s="7">
        <v>8160</v>
      </c>
      <c r="BX9" s="7">
        <v>8217</v>
      </c>
      <c r="BZ9" s="7">
        <v>8335</v>
      </c>
      <c r="CB9" s="7">
        <v>8348</v>
      </c>
      <c r="CC9" s="7">
        <v>8385</v>
      </c>
      <c r="CD9" s="7">
        <v>8554</v>
      </c>
      <c r="CE9" s="7">
        <v>8539</v>
      </c>
      <c r="CF9" s="7">
        <v>8083</v>
      </c>
      <c r="CG9" s="7">
        <v>8071</v>
      </c>
      <c r="CI9" s="7">
        <v>8089</v>
      </c>
      <c r="CJ9" s="7">
        <v>8211</v>
      </c>
    </row>
    <row r="10" spans="1:89">
      <c r="A10" s="7" t="s">
        <v>674</v>
      </c>
      <c r="B10" s="7">
        <v>4080</v>
      </c>
      <c r="C10" s="7" t="str">
        <f t="shared" si="0"/>
        <v>ARES</v>
      </c>
      <c r="E10" s="7">
        <v>8490</v>
      </c>
      <c r="F10" s="7">
        <v>7250</v>
      </c>
      <c r="I10" s="7">
        <v>8367</v>
      </c>
      <c r="J10" s="7">
        <v>7528</v>
      </c>
      <c r="K10" s="7">
        <v>8359</v>
      </c>
      <c r="L10" s="7">
        <v>8376</v>
      </c>
      <c r="M10" s="7">
        <v>8241</v>
      </c>
      <c r="N10" s="7">
        <v>7500</v>
      </c>
      <c r="O10" s="7">
        <v>8400</v>
      </c>
      <c r="P10" s="7">
        <v>8520</v>
      </c>
      <c r="Q10" s="7">
        <v>8203</v>
      </c>
      <c r="S10" s="7">
        <v>8139</v>
      </c>
      <c r="T10" s="7">
        <v>7493</v>
      </c>
      <c r="X10" s="7">
        <v>8467</v>
      </c>
      <c r="Z10" s="7">
        <v>8596</v>
      </c>
      <c r="AA10" s="7">
        <v>8444</v>
      </c>
      <c r="AE10" s="7">
        <v>8436</v>
      </c>
      <c r="AG10" s="7">
        <v>8295</v>
      </c>
      <c r="AH10" s="7">
        <v>8232</v>
      </c>
      <c r="AM10" s="7">
        <v>8190</v>
      </c>
      <c r="AN10" s="7">
        <v>8065</v>
      </c>
      <c r="AQ10" s="7">
        <v>8547</v>
      </c>
      <c r="AR10" s="7">
        <v>7520</v>
      </c>
      <c r="AS10" s="7">
        <v>8046</v>
      </c>
      <c r="AT10" s="7">
        <v>8142</v>
      </c>
      <c r="AW10" s="7">
        <v>8586</v>
      </c>
      <c r="AX10" s="7">
        <v>8116</v>
      </c>
      <c r="BA10" s="7">
        <v>8256</v>
      </c>
      <c r="BB10" s="7">
        <v>8339</v>
      </c>
      <c r="BC10" s="7">
        <v>8414</v>
      </c>
      <c r="BE10" s="7">
        <v>8463</v>
      </c>
      <c r="BH10" s="7">
        <v>8620</v>
      </c>
      <c r="BJ10" s="7">
        <v>8031</v>
      </c>
      <c r="BL10" s="7">
        <v>8606</v>
      </c>
      <c r="BM10" s="7">
        <v>8181</v>
      </c>
      <c r="BN10" s="7">
        <v>8535</v>
      </c>
      <c r="BS10" s="7">
        <v>8565</v>
      </c>
      <c r="BT10" s="7">
        <v>8058</v>
      </c>
      <c r="BU10" s="7">
        <v>7514</v>
      </c>
      <c r="BX10" s="7">
        <v>8224</v>
      </c>
      <c r="BZ10" s="7">
        <v>8318</v>
      </c>
      <c r="CC10" s="7">
        <v>8391</v>
      </c>
      <c r="CD10" s="7">
        <v>8556</v>
      </c>
      <c r="CE10" s="7">
        <v>8540</v>
      </c>
      <c r="CF10" s="7">
        <v>8076</v>
      </c>
      <c r="CG10" s="7">
        <v>8068</v>
      </c>
      <c r="CI10" s="7">
        <v>8091</v>
      </c>
      <c r="CJ10" s="7">
        <v>8208</v>
      </c>
    </row>
    <row r="11" spans="1:89">
      <c r="A11" s="7" t="s">
        <v>675</v>
      </c>
      <c r="B11" s="7">
        <v>4079</v>
      </c>
      <c r="C11" s="7" t="str">
        <f t="shared" si="0"/>
        <v>ASF</v>
      </c>
      <c r="E11" s="7">
        <v>8484</v>
      </c>
      <c r="F11" s="7">
        <v>7251</v>
      </c>
      <c r="I11" s="7">
        <v>8368</v>
      </c>
      <c r="J11" s="7">
        <v>7530</v>
      </c>
      <c r="L11" s="7">
        <v>8377</v>
      </c>
      <c r="M11" s="7">
        <v>8243</v>
      </c>
      <c r="N11" s="7">
        <v>7499</v>
      </c>
      <c r="P11" s="7">
        <v>8513</v>
      </c>
      <c r="Q11" s="7">
        <v>8201</v>
      </c>
      <c r="S11" s="7">
        <v>8140</v>
      </c>
      <c r="T11" s="7">
        <v>8427</v>
      </c>
      <c r="Z11" s="7">
        <v>8593</v>
      </c>
      <c r="AE11" s="7">
        <v>8438</v>
      </c>
      <c r="AG11" s="7">
        <v>8301</v>
      </c>
      <c r="AH11" s="7">
        <v>8235</v>
      </c>
      <c r="AM11" s="7">
        <v>8191</v>
      </c>
      <c r="AQ11" s="7">
        <v>8548</v>
      </c>
      <c r="AR11" s="7">
        <v>7521</v>
      </c>
      <c r="AS11" s="7">
        <v>8049</v>
      </c>
      <c r="AT11" s="7">
        <v>8146</v>
      </c>
      <c r="AW11" s="7">
        <v>8589</v>
      </c>
      <c r="AX11" s="7">
        <v>8119</v>
      </c>
      <c r="BA11" s="7">
        <v>8257</v>
      </c>
      <c r="BB11" s="7">
        <v>8340</v>
      </c>
      <c r="BC11" s="7">
        <v>8408</v>
      </c>
      <c r="BE11" s="7">
        <v>8462</v>
      </c>
      <c r="BH11" s="7">
        <v>8622</v>
      </c>
      <c r="BJ11" s="7">
        <v>8032</v>
      </c>
      <c r="BL11" s="7">
        <v>8603</v>
      </c>
      <c r="BM11" s="7">
        <v>8162</v>
      </c>
      <c r="BN11" s="7">
        <v>8532</v>
      </c>
      <c r="BS11" s="7">
        <v>8563</v>
      </c>
      <c r="BT11" s="7">
        <v>8057</v>
      </c>
      <c r="BU11" s="7">
        <v>7511</v>
      </c>
      <c r="BX11" s="7">
        <v>8216</v>
      </c>
      <c r="BZ11" s="7">
        <v>8326</v>
      </c>
      <c r="CC11" s="7">
        <v>8389</v>
      </c>
      <c r="CE11" s="7">
        <v>8541</v>
      </c>
      <c r="CF11" s="7">
        <v>8082</v>
      </c>
      <c r="CG11" s="7">
        <v>8072</v>
      </c>
      <c r="CI11" s="7">
        <v>8093</v>
      </c>
      <c r="CJ11" s="7">
        <v>8212</v>
      </c>
    </row>
    <row r="12" spans="1:89">
      <c r="A12" s="7" t="s">
        <v>676</v>
      </c>
      <c r="B12" s="7">
        <v>4002</v>
      </c>
      <c r="C12" s="7" t="str">
        <f t="shared" si="0"/>
        <v>AutreTerre</v>
      </c>
      <c r="E12" s="7">
        <v>8495</v>
      </c>
      <c r="F12" s="7">
        <v>7247</v>
      </c>
      <c r="I12" s="7">
        <v>8371</v>
      </c>
      <c r="J12" s="7">
        <v>7532</v>
      </c>
      <c r="L12" s="7">
        <v>8378</v>
      </c>
      <c r="M12" s="7">
        <v>8244</v>
      </c>
      <c r="N12" s="7">
        <v>7502</v>
      </c>
      <c r="P12" s="7">
        <v>8525</v>
      </c>
      <c r="Q12" s="7">
        <v>8205</v>
      </c>
      <c r="S12" s="7">
        <v>8136</v>
      </c>
      <c r="Z12" s="7">
        <v>8597</v>
      </c>
      <c r="AE12" s="7">
        <v>8439</v>
      </c>
      <c r="AG12" s="7">
        <v>8303</v>
      </c>
      <c r="AH12" s="7">
        <v>8236</v>
      </c>
      <c r="AM12" s="7">
        <v>8189</v>
      </c>
      <c r="AQ12" s="7">
        <v>8549</v>
      </c>
      <c r="AR12" s="7">
        <v>7519</v>
      </c>
      <c r="AS12" s="7">
        <v>8044</v>
      </c>
      <c r="AT12" s="7">
        <v>8150</v>
      </c>
      <c r="AW12" s="7">
        <v>8592</v>
      </c>
      <c r="BA12" s="7">
        <v>8258</v>
      </c>
      <c r="BB12" s="7">
        <v>8341</v>
      </c>
      <c r="BC12" s="7">
        <v>8413</v>
      </c>
      <c r="BE12" s="7">
        <v>8460</v>
      </c>
      <c r="BH12" s="7">
        <v>8621</v>
      </c>
      <c r="BJ12" s="7">
        <v>8036</v>
      </c>
      <c r="BL12" s="7">
        <v>8604</v>
      </c>
      <c r="BM12" s="7">
        <v>8166</v>
      </c>
      <c r="BN12" s="7">
        <v>8536</v>
      </c>
      <c r="BS12" s="7">
        <v>8566</v>
      </c>
      <c r="BU12" s="7">
        <v>7510</v>
      </c>
      <c r="BX12" s="7">
        <v>8220</v>
      </c>
      <c r="BZ12" s="7">
        <v>8327</v>
      </c>
      <c r="CC12" s="7">
        <v>8395</v>
      </c>
      <c r="CF12" s="7">
        <v>8080</v>
      </c>
      <c r="CG12" s="7">
        <v>8074</v>
      </c>
    </row>
    <row r="13" spans="1:89">
      <c r="A13" s="7" t="s">
        <v>677</v>
      </c>
      <c r="B13" s="7">
        <v>4035</v>
      </c>
      <c r="C13" s="7" t="str">
        <f t="shared" si="0"/>
        <v>AZVMSV</v>
      </c>
      <c r="E13" s="7">
        <v>8494</v>
      </c>
      <c r="F13" s="7">
        <v>7248</v>
      </c>
      <c r="I13" s="7">
        <v>8370</v>
      </c>
      <c r="J13" s="7">
        <v>7534</v>
      </c>
      <c r="L13" s="7">
        <v>8379</v>
      </c>
      <c r="M13" s="7">
        <v>8242</v>
      </c>
      <c r="P13" s="7">
        <v>8526</v>
      </c>
      <c r="S13" s="7">
        <v>8135</v>
      </c>
      <c r="Z13" s="7">
        <v>8598</v>
      </c>
      <c r="AE13" s="7">
        <v>8442</v>
      </c>
      <c r="AG13" s="7">
        <v>8309</v>
      </c>
      <c r="AH13" s="7">
        <v>8233</v>
      </c>
      <c r="AM13" s="7">
        <v>8187</v>
      </c>
      <c r="AQ13" s="7">
        <v>8543</v>
      </c>
      <c r="AR13" s="7">
        <v>7527</v>
      </c>
      <c r="AT13" s="7">
        <v>8147</v>
      </c>
      <c r="AW13" s="7">
        <v>8590</v>
      </c>
      <c r="BA13" s="7">
        <v>8253</v>
      </c>
      <c r="BB13" s="7">
        <v>8342</v>
      </c>
      <c r="BC13" s="7">
        <v>8410</v>
      </c>
      <c r="BH13" s="7">
        <v>8616</v>
      </c>
      <c r="BJ13" s="7">
        <v>8034</v>
      </c>
      <c r="BM13" s="7">
        <v>8167</v>
      </c>
      <c r="BN13" s="7">
        <v>8534</v>
      </c>
      <c r="BU13" s="7">
        <v>7512</v>
      </c>
      <c r="BX13" s="7">
        <v>8222</v>
      </c>
      <c r="BZ13" s="7">
        <v>8328</v>
      </c>
      <c r="CC13" s="7">
        <v>8390</v>
      </c>
      <c r="CF13" s="7">
        <v>8079</v>
      </c>
      <c r="CG13" s="7">
        <v>8073</v>
      </c>
    </row>
    <row r="14" spans="1:89">
      <c r="A14" s="7" t="s">
        <v>678</v>
      </c>
      <c r="B14" s="7">
        <v>4077</v>
      </c>
      <c r="C14" s="7" t="str">
        <f t="shared" si="0"/>
        <v>BD</v>
      </c>
      <c r="E14" s="7">
        <v>8491</v>
      </c>
      <c r="F14" s="7">
        <v>7245</v>
      </c>
      <c r="J14" s="7">
        <v>7529</v>
      </c>
      <c r="P14" s="7">
        <v>8515</v>
      </c>
      <c r="Z14" s="7">
        <v>8599</v>
      </c>
      <c r="AE14" s="7">
        <v>8441</v>
      </c>
      <c r="AG14" s="7">
        <v>8310</v>
      </c>
      <c r="AH14" s="7">
        <v>8230</v>
      </c>
      <c r="AQ14" s="7">
        <v>8544</v>
      </c>
      <c r="AT14" s="7">
        <v>8149</v>
      </c>
      <c r="AW14" s="7">
        <v>8587</v>
      </c>
      <c r="BA14" s="7">
        <v>8254</v>
      </c>
      <c r="BB14" s="7">
        <v>8343</v>
      </c>
      <c r="BH14" s="7">
        <v>8623</v>
      </c>
      <c r="BJ14" s="7">
        <v>8029</v>
      </c>
      <c r="BM14" s="7">
        <v>8168</v>
      </c>
      <c r="BN14" s="7">
        <v>8533</v>
      </c>
      <c r="BU14" s="7">
        <v>7513</v>
      </c>
      <c r="BX14" s="7">
        <v>8214</v>
      </c>
      <c r="BZ14" s="7">
        <v>8331</v>
      </c>
      <c r="CC14" s="7">
        <v>8393</v>
      </c>
      <c r="CF14" s="7">
        <v>8078</v>
      </c>
    </row>
    <row r="15" spans="1:89">
      <c r="A15" s="7" t="s">
        <v>679</v>
      </c>
      <c r="B15" s="7">
        <v>4050</v>
      </c>
      <c r="C15" s="7" t="str">
        <f t="shared" si="0"/>
        <v>BOStropen</v>
      </c>
      <c r="E15" s="7">
        <v>8485</v>
      </c>
      <c r="F15" s="7">
        <v>7246</v>
      </c>
      <c r="J15" s="7">
        <v>7538</v>
      </c>
      <c r="P15" s="7">
        <v>8523</v>
      </c>
      <c r="AE15" s="7">
        <v>8440</v>
      </c>
      <c r="AH15" s="7">
        <v>8231</v>
      </c>
      <c r="AT15" s="7">
        <v>8152</v>
      </c>
      <c r="AW15" s="7">
        <v>8588</v>
      </c>
      <c r="BA15" s="7">
        <v>8259</v>
      </c>
      <c r="BB15" s="7">
        <v>8344</v>
      </c>
      <c r="BM15" s="7">
        <v>8169</v>
      </c>
      <c r="BU15" s="7">
        <v>7516</v>
      </c>
      <c r="BX15" s="7">
        <v>8218</v>
      </c>
      <c r="CC15" s="7">
        <v>8386</v>
      </c>
      <c r="CF15" s="7">
        <v>8077</v>
      </c>
    </row>
    <row r="16" spans="1:89">
      <c r="A16" s="7" t="s">
        <v>680</v>
      </c>
      <c r="B16" s="7">
        <v>4014</v>
      </c>
      <c r="C16" s="7" t="str">
        <f t="shared" si="0"/>
        <v>BRULOCALIS</v>
      </c>
      <c r="E16" s="7">
        <v>8493</v>
      </c>
      <c r="F16" s="7">
        <v>7244</v>
      </c>
      <c r="J16" s="7">
        <v>7537</v>
      </c>
      <c r="P16" s="7">
        <v>8524</v>
      </c>
      <c r="AT16" s="7">
        <v>8154</v>
      </c>
      <c r="AW16" s="7">
        <v>8585</v>
      </c>
      <c r="BA16" s="7">
        <v>8260</v>
      </c>
      <c r="BM16" s="7">
        <v>8170</v>
      </c>
      <c r="BX16" s="7">
        <v>8227</v>
      </c>
      <c r="CC16" s="7">
        <v>8394</v>
      </c>
      <c r="CF16" s="7">
        <v>8075</v>
      </c>
    </row>
    <row r="17" spans="1:88">
      <c r="A17" s="7" t="s">
        <v>681</v>
      </c>
      <c r="B17" s="7">
        <v>4076</v>
      </c>
      <c r="C17" s="7" t="str">
        <f t="shared" si="0"/>
        <v>CARITAS</v>
      </c>
      <c r="E17" s="7">
        <v>8492</v>
      </c>
      <c r="F17" s="7">
        <v>7253</v>
      </c>
      <c r="J17" s="7">
        <v>7539</v>
      </c>
      <c r="P17" s="7">
        <v>8522</v>
      </c>
      <c r="AT17" s="7">
        <v>8151</v>
      </c>
      <c r="BA17" s="7">
        <v>8261</v>
      </c>
      <c r="BM17" s="7">
        <v>8171</v>
      </c>
      <c r="BX17" s="7">
        <v>8223</v>
      </c>
      <c r="CC17" s="7">
        <v>8396</v>
      </c>
    </row>
    <row r="18" spans="1:88">
      <c r="A18" s="7" t="s">
        <v>682</v>
      </c>
      <c r="B18" s="7">
        <v>4075</v>
      </c>
      <c r="C18" s="7" t="str">
        <f t="shared" si="0"/>
        <v>CDE</v>
      </c>
      <c r="E18" s="7">
        <v>8483</v>
      </c>
      <c r="J18" s="7">
        <v>7540</v>
      </c>
      <c r="P18" s="7">
        <v>8517</v>
      </c>
      <c r="AT18" s="7">
        <v>8144</v>
      </c>
      <c r="BA18" s="7">
        <v>8262</v>
      </c>
      <c r="BM18" s="7">
        <v>8172</v>
      </c>
      <c r="BX18" s="7">
        <v>8219</v>
      </c>
      <c r="CC18" s="7">
        <v>8392</v>
      </c>
    </row>
    <row r="19" spans="1:88">
      <c r="A19" s="7" t="s">
        <v>683</v>
      </c>
      <c r="B19" s="7">
        <v>4074</v>
      </c>
      <c r="C19" s="7" t="str">
        <f t="shared" si="0"/>
        <v>CEC</v>
      </c>
      <c r="E19" s="7">
        <v>8486</v>
      </c>
      <c r="J19" s="7">
        <v>7536</v>
      </c>
      <c r="P19" s="7">
        <v>8518</v>
      </c>
      <c r="AT19" s="7">
        <v>8145</v>
      </c>
      <c r="BA19" s="7">
        <v>8266</v>
      </c>
      <c r="BM19" s="7">
        <v>8174</v>
      </c>
      <c r="BX19" s="7">
        <v>8226</v>
      </c>
      <c r="CC19" s="7">
        <v>8387</v>
      </c>
    </row>
    <row r="20" spans="1:88">
      <c r="A20" s="7" t="s">
        <v>684</v>
      </c>
      <c r="B20" s="7">
        <v>4072</v>
      </c>
      <c r="C20" s="7" t="str">
        <f t="shared" si="0"/>
        <v>CETRI</v>
      </c>
      <c r="J20" s="7">
        <v>7533</v>
      </c>
      <c r="P20" s="7">
        <v>8514</v>
      </c>
      <c r="AT20" s="7">
        <v>8143</v>
      </c>
      <c r="BA20" s="7">
        <v>8267</v>
      </c>
      <c r="BM20" s="7">
        <v>8175</v>
      </c>
      <c r="BX20" s="7">
        <v>8225</v>
      </c>
    </row>
    <row r="21" spans="1:88">
      <c r="A21" s="7" t="s">
        <v>685</v>
      </c>
      <c r="B21" s="7">
        <v>4071</v>
      </c>
      <c r="C21" s="7" t="str">
        <f t="shared" si="0"/>
        <v>CJP</v>
      </c>
      <c r="J21" s="7">
        <v>7541</v>
      </c>
      <c r="AT21" s="7">
        <v>8148</v>
      </c>
      <c r="BA21" s="7">
        <v>8264</v>
      </c>
      <c r="BM21" s="7">
        <v>8163</v>
      </c>
    </row>
    <row r="22" spans="1:88">
      <c r="A22" s="7" t="s">
        <v>686</v>
      </c>
      <c r="B22" s="7">
        <v>4070</v>
      </c>
      <c r="C22" s="7" t="str">
        <f t="shared" si="0"/>
        <v>CNCD</v>
      </c>
      <c r="AT22" s="7">
        <v>8153</v>
      </c>
      <c r="BA22" s="7">
        <v>8265</v>
      </c>
      <c r="BM22" s="7">
        <v>8164</v>
      </c>
    </row>
    <row r="23" spans="1:88">
      <c r="A23" s="7" t="s">
        <v>687</v>
      </c>
      <c r="B23" s="7">
        <v>4069</v>
      </c>
      <c r="C23" s="7" t="str">
        <f t="shared" si="0"/>
        <v>CONGODORPEN</v>
      </c>
      <c r="BA23" s="7">
        <v>8269</v>
      </c>
      <c r="BM23" s="7">
        <v>8176</v>
      </c>
    </row>
    <row r="24" spans="1:88">
      <c r="A24" s="7" t="s">
        <v>688</v>
      </c>
      <c r="B24" s="7">
        <v>4067</v>
      </c>
      <c r="C24" s="7" t="str">
        <f t="shared" si="0"/>
        <v>CRB</v>
      </c>
      <c r="BA24" s="7">
        <v>8270</v>
      </c>
      <c r="BM24" s="7">
        <v>8177</v>
      </c>
    </row>
    <row r="25" spans="1:88">
      <c r="A25" s="7" t="s">
        <v>689</v>
      </c>
      <c r="B25" s="7">
        <v>4066</v>
      </c>
      <c r="C25" s="7" t="str">
        <f t="shared" si="0"/>
        <v>CSA</v>
      </c>
      <c r="BM25" s="7">
        <v>8178</v>
      </c>
    </row>
    <row r="26" spans="1:88">
      <c r="A26" s="7" t="s">
        <v>690</v>
      </c>
      <c r="B26" s="7">
        <v>4065</v>
      </c>
      <c r="C26" s="7" t="str">
        <f t="shared" si="0"/>
        <v>DBA</v>
      </c>
      <c r="BM26" s="7">
        <v>8179</v>
      </c>
    </row>
    <row r="27" spans="1:88">
      <c r="A27" s="7" t="s">
        <v>691</v>
      </c>
      <c r="B27" s="7">
        <v>4064</v>
      </c>
      <c r="C27" s="7" t="str">
        <f t="shared" si="0"/>
        <v>DJAPO</v>
      </c>
      <c r="BM27" s="7">
        <v>8180</v>
      </c>
    </row>
    <row r="28" spans="1:88">
      <c r="A28" s="7" t="s">
        <v>692</v>
      </c>
      <c r="B28" s="7">
        <v>4062</v>
      </c>
      <c r="C28" s="7" t="str">
        <f t="shared" si="0"/>
        <v>DYNAMO</v>
      </c>
    </row>
    <row r="29" spans="1:88">
      <c r="A29" s="7" t="s">
        <v>693</v>
      </c>
      <c r="B29" s="7">
        <v>4061</v>
      </c>
      <c r="C29" s="7" t="str">
        <f t="shared" si="0"/>
        <v>DZG</v>
      </c>
      <c r="D29" s="7">
        <v>1</v>
      </c>
      <c r="E29" s="7" t="s">
        <v>862</v>
      </c>
      <c r="F29" s="7" t="s">
        <v>863</v>
      </c>
      <c r="G29" s="7" t="s">
        <v>864</v>
      </c>
      <c r="H29" s="7" t="s">
        <v>865</v>
      </c>
      <c r="I29" s="7" t="s">
        <v>866</v>
      </c>
      <c r="J29" s="7" t="s">
        <v>867</v>
      </c>
      <c r="K29" s="7" t="s">
        <v>868</v>
      </c>
      <c r="L29" s="7" t="s">
        <v>869</v>
      </c>
      <c r="M29" s="7" t="s">
        <v>870</v>
      </c>
      <c r="N29" s="7" t="s">
        <v>871</v>
      </c>
      <c r="O29" s="7" t="s">
        <v>872</v>
      </c>
      <c r="P29" s="7" t="s">
        <v>873</v>
      </c>
      <c r="Q29" s="7" t="s">
        <v>874</v>
      </c>
      <c r="R29" s="7" t="s">
        <v>875</v>
      </c>
      <c r="S29" s="7" t="s">
        <v>876</v>
      </c>
      <c r="T29" s="7" t="s">
        <v>877</v>
      </c>
      <c r="U29" s="7" t="s">
        <v>878</v>
      </c>
      <c r="V29" s="7" t="s">
        <v>879</v>
      </c>
      <c r="W29" s="7" t="s">
        <v>880</v>
      </c>
      <c r="X29" s="7" t="s">
        <v>881</v>
      </c>
      <c r="Y29" s="7" t="s">
        <v>882</v>
      </c>
      <c r="Z29" s="7" t="s">
        <v>883</v>
      </c>
      <c r="AA29" s="7" t="s">
        <v>884</v>
      </c>
      <c r="AB29" s="7" t="s">
        <v>885</v>
      </c>
      <c r="AC29" s="7" t="s">
        <v>886</v>
      </c>
      <c r="AD29" s="7" t="s">
        <v>887</v>
      </c>
      <c r="AE29" s="7" t="s">
        <v>888</v>
      </c>
      <c r="AF29" s="7" t="s">
        <v>889</v>
      </c>
      <c r="AG29" s="7" t="s">
        <v>890</v>
      </c>
      <c r="AH29" s="7" t="s">
        <v>891</v>
      </c>
      <c r="AI29" s="7" t="s">
        <v>892</v>
      </c>
      <c r="AJ29" s="7" t="s">
        <v>893</v>
      </c>
      <c r="AK29" s="7" t="s">
        <v>894</v>
      </c>
      <c r="AL29" s="7" t="s">
        <v>895</v>
      </c>
      <c r="AM29" s="7" t="s">
        <v>896</v>
      </c>
      <c r="AN29" s="7" t="s">
        <v>897</v>
      </c>
      <c r="AO29" s="7" t="s">
        <v>898</v>
      </c>
      <c r="AP29" s="7" t="s">
        <v>899</v>
      </c>
      <c r="AQ29" s="7" t="s">
        <v>900</v>
      </c>
      <c r="AR29" s="7" t="s">
        <v>901</v>
      </c>
      <c r="AS29" s="7" t="s">
        <v>902</v>
      </c>
      <c r="AT29" s="7" t="s">
        <v>903</v>
      </c>
      <c r="AU29" s="7" t="s">
        <v>904</v>
      </c>
      <c r="AV29" s="7" t="s">
        <v>905</v>
      </c>
      <c r="AW29" s="7" t="s">
        <v>906</v>
      </c>
      <c r="AX29" s="7" t="s">
        <v>907</v>
      </c>
      <c r="AY29" s="7" t="s">
        <v>908</v>
      </c>
      <c r="AZ29" s="7" t="s">
        <v>909</v>
      </c>
      <c r="BA29" s="7" t="s">
        <v>910</v>
      </c>
      <c r="BB29" s="7" t="s">
        <v>911</v>
      </c>
      <c r="BC29" s="7" t="s">
        <v>912</v>
      </c>
      <c r="BD29" s="7" t="s">
        <v>913</v>
      </c>
      <c r="BE29" s="7" t="s">
        <v>914</v>
      </c>
      <c r="BF29" s="7" t="s">
        <v>915</v>
      </c>
      <c r="BG29" s="7" t="s">
        <v>916</v>
      </c>
      <c r="BH29" s="7" t="s">
        <v>917</v>
      </c>
      <c r="BI29" s="7" t="s">
        <v>918</v>
      </c>
      <c r="BJ29" s="7" t="s">
        <v>919</v>
      </c>
      <c r="BK29" s="7" t="s">
        <v>920</v>
      </c>
      <c r="BL29" s="7" t="s">
        <v>921</v>
      </c>
      <c r="BM29" s="7" t="s">
        <v>922</v>
      </c>
      <c r="BN29" s="7" t="s">
        <v>923</v>
      </c>
      <c r="BO29" s="7" t="s">
        <v>924</v>
      </c>
      <c r="BP29" s="7" t="s">
        <v>925</v>
      </c>
      <c r="BQ29" s="7" t="s">
        <v>926</v>
      </c>
      <c r="BR29" s="7" t="s">
        <v>927</v>
      </c>
      <c r="BS29" s="7" t="s">
        <v>928</v>
      </c>
      <c r="BT29" s="7" t="s">
        <v>929</v>
      </c>
      <c r="BU29" s="7" t="s">
        <v>930</v>
      </c>
      <c r="BV29" s="7" t="s">
        <v>931</v>
      </c>
      <c r="BW29" s="7" t="s">
        <v>932</v>
      </c>
      <c r="BX29" s="7" t="s">
        <v>933</v>
      </c>
      <c r="BY29" s="7" t="s">
        <v>934</v>
      </c>
      <c r="BZ29" s="7" t="s">
        <v>935</v>
      </c>
      <c r="CA29" s="7" t="s">
        <v>936</v>
      </c>
      <c r="CB29" s="7" t="s">
        <v>937</v>
      </c>
      <c r="CC29" s="7" t="s">
        <v>938</v>
      </c>
      <c r="CD29" s="7" t="s">
        <v>939</v>
      </c>
      <c r="CE29" s="7" t="s">
        <v>940</v>
      </c>
      <c r="CF29" s="7" t="s">
        <v>941</v>
      </c>
      <c r="CG29" s="7" t="s">
        <v>942</v>
      </c>
      <c r="CH29" s="7" t="s">
        <v>943</v>
      </c>
      <c r="CI29" s="7" t="s">
        <v>944</v>
      </c>
      <c r="CJ29" s="7" t="s">
        <v>945</v>
      </c>
    </row>
    <row r="30" spans="1:88">
      <c r="A30" s="7" t="s">
        <v>694</v>
      </c>
      <c r="B30" s="7">
        <v>4060</v>
      </c>
      <c r="C30" s="7" t="str">
        <f t="shared" si="0"/>
        <v>ECHOS</v>
      </c>
      <c r="D30" s="7">
        <v>2</v>
      </c>
      <c r="E30" s="7" t="s">
        <v>946</v>
      </c>
      <c r="F30" s="7" t="s">
        <v>947</v>
      </c>
      <c r="G30" s="7" t="s">
        <v>948</v>
      </c>
      <c r="H30" s="7" t="s">
        <v>340</v>
      </c>
      <c r="I30" s="7" t="s">
        <v>949</v>
      </c>
      <c r="J30" s="7" t="s">
        <v>950</v>
      </c>
      <c r="K30" s="7" t="s">
        <v>951</v>
      </c>
      <c r="L30" s="7" t="s">
        <v>952</v>
      </c>
      <c r="M30" s="7" t="s">
        <v>953</v>
      </c>
      <c r="N30" s="7" t="s">
        <v>954</v>
      </c>
      <c r="O30" s="7" t="s">
        <v>955</v>
      </c>
      <c r="P30" s="7" t="s">
        <v>956</v>
      </c>
      <c r="Q30" s="7" t="s">
        <v>957</v>
      </c>
      <c r="R30" s="7" t="s">
        <v>958</v>
      </c>
      <c r="S30" s="7" t="s">
        <v>959</v>
      </c>
      <c r="T30" s="7" t="s">
        <v>960</v>
      </c>
      <c r="U30" s="7" t="s">
        <v>961</v>
      </c>
      <c r="V30" s="7" t="s">
        <v>962</v>
      </c>
      <c r="W30" s="7" t="s">
        <v>340</v>
      </c>
      <c r="X30" s="7" t="s">
        <v>963</v>
      </c>
      <c r="Y30" s="7" t="s">
        <v>964</v>
      </c>
      <c r="Z30" s="7" t="s">
        <v>965</v>
      </c>
      <c r="AA30" s="7" t="s">
        <v>966</v>
      </c>
      <c r="AB30" s="7" t="s">
        <v>967</v>
      </c>
      <c r="AC30" s="7" t="s">
        <v>340</v>
      </c>
      <c r="AD30" s="7" t="s">
        <v>968</v>
      </c>
      <c r="AE30" s="7" t="s">
        <v>969</v>
      </c>
      <c r="AF30" s="7" t="s">
        <v>970</v>
      </c>
      <c r="AG30" s="7" t="s">
        <v>971</v>
      </c>
      <c r="AH30" s="7" t="s">
        <v>972</v>
      </c>
      <c r="AI30" s="7" t="s">
        <v>973</v>
      </c>
      <c r="AJ30" s="7" t="s">
        <v>340</v>
      </c>
      <c r="AK30" s="7" t="s">
        <v>974</v>
      </c>
      <c r="AL30" s="7" t="s">
        <v>340</v>
      </c>
      <c r="AM30" s="7" t="s">
        <v>975</v>
      </c>
      <c r="AN30" s="7" t="s">
        <v>976</v>
      </c>
      <c r="AO30" s="7" t="s">
        <v>977</v>
      </c>
      <c r="AP30" s="7" t="s">
        <v>978</v>
      </c>
      <c r="AQ30" s="7" t="s">
        <v>979</v>
      </c>
      <c r="AR30" s="7" t="s">
        <v>980</v>
      </c>
      <c r="AS30" s="7" t="s">
        <v>981</v>
      </c>
      <c r="AT30" s="7" t="s">
        <v>982</v>
      </c>
      <c r="AU30" s="7" t="s">
        <v>983</v>
      </c>
      <c r="AV30" s="7" t="s">
        <v>340</v>
      </c>
      <c r="AW30" s="7" t="s">
        <v>984</v>
      </c>
      <c r="AX30" s="7" t="s">
        <v>985</v>
      </c>
      <c r="AY30" s="7" t="s">
        <v>986</v>
      </c>
      <c r="AZ30" s="7" t="s">
        <v>340</v>
      </c>
      <c r="BA30" s="7" t="s">
        <v>987</v>
      </c>
      <c r="BB30" s="7" t="s">
        <v>988</v>
      </c>
      <c r="BC30" s="7" t="s">
        <v>989</v>
      </c>
      <c r="BD30" s="7" t="s">
        <v>990</v>
      </c>
      <c r="BE30" s="7" t="s">
        <v>991</v>
      </c>
      <c r="BF30" s="7" t="s">
        <v>340</v>
      </c>
      <c r="BG30" s="7" t="s">
        <v>992</v>
      </c>
      <c r="BH30" s="7" t="s">
        <v>993</v>
      </c>
      <c r="BI30" s="7" t="s">
        <v>994</v>
      </c>
      <c r="BJ30" s="7" t="s">
        <v>995</v>
      </c>
      <c r="BK30" s="7" t="s">
        <v>340</v>
      </c>
      <c r="BL30" s="7" t="s">
        <v>996</v>
      </c>
      <c r="BM30" s="7" t="s">
        <v>997</v>
      </c>
      <c r="BN30" s="7" t="s">
        <v>998</v>
      </c>
      <c r="BO30" s="7" t="s">
        <v>340</v>
      </c>
      <c r="BP30" s="7" t="s">
        <v>340</v>
      </c>
      <c r="BQ30" s="7" t="s">
        <v>999</v>
      </c>
      <c r="BR30" s="7" t="s">
        <v>1000</v>
      </c>
      <c r="BS30" s="7" t="s">
        <v>1001</v>
      </c>
      <c r="BT30" s="7" t="s">
        <v>1002</v>
      </c>
      <c r="BU30" s="7" t="s">
        <v>1003</v>
      </c>
      <c r="BV30" s="7" t="s">
        <v>1004</v>
      </c>
      <c r="BW30" s="7" t="s">
        <v>340</v>
      </c>
      <c r="BX30" s="7" t="s">
        <v>1005</v>
      </c>
      <c r="BY30" s="7" t="s">
        <v>1006</v>
      </c>
      <c r="BZ30" s="7" t="s">
        <v>1007</v>
      </c>
      <c r="CA30" s="7" t="s">
        <v>340</v>
      </c>
      <c r="CB30" s="7" t="s">
        <v>1008</v>
      </c>
      <c r="CC30" s="7" t="s">
        <v>1009</v>
      </c>
      <c r="CD30" s="7" t="s">
        <v>1010</v>
      </c>
      <c r="CE30" s="7" t="s">
        <v>1011</v>
      </c>
      <c r="CF30" s="7" t="s">
        <v>1012</v>
      </c>
      <c r="CG30" s="7" t="s">
        <v>1013</v>
      </c>
      <c r="CH30" s="7" t="s">
        <v>340</v>
      </c>
      <c r="CI30" s="7" t="s">
        <v>1014</v>
      </c>
      <c r="CJ30" s="7" t="s">
        <v>1015</v>
      </c>
    </row>
    <row r="31" spans="1:88">
      <c r="A31" s="7" t="s">
        <v>695</v>
      </c>
      <c r="B31" s="7">
        <v>4059</v>
      </c>
      <c r="C31" s="7" t="str">
        <f t="shared" si="0"/>
        <v>Eclosio</v>
      </c>
      <c r="D31" s="7">
        <v>3</v>
      </c>
      <c r="E31" s="7" t="s">
        <v>1016</v>
      </c>
      <c r="F31" s="7" t="s">
        <v>1017</v>
      </c>
      <c r="G31" s="7" t="s">
        <v>1018</v>
      </c>
      <c r="H31" s="7" t="s">
        <v>340</v>
      </c>
      <c r="I31" s="7" t="s">
        <v>1019</v>
      </c>
      <c r="J31" s="7" t="s">
        <v>1020</v>
      </c>
      <c r="K31" s="7" t="s">
        <v>1021</v>
      </c>
      <c r="L31" s="7" t="s">
        <v>1022</v>
      </c>
      <c r="M31" s="7" t="s">
        <v>1023</v>
      </c>
      <c r="N31" s="7" t="s">
        <v>1024</v>
      </c>
      <c r="O31" s="7" t="s">
        <v>1025</v>
      </c>
      <c r="P31" s="7" t="s">
        <v>1026</v>
      </c>
      <c r="Q31" s="7" t="s">
        <v>1027</v>
      </c>
      <c r="R31" s="7" t="s">
        <v>1028</v>
      </c>
      <c r="S31" s="7" t="s">
        <v>1029</v>
      </c>
      <c r="T31" s="7" t="s">
        <v>1030</v>
      </c>
      <c r="U31" s="7" t="s">
        <v>340</v>
      </c>
      <c r="V31" s="7" t="s">
        <v>1031</v>
      </c>
      <c r="W31" s="7" t="s">
        <v>340</v>
      </c>
      <c r="X31" s="7" t="s">
        <v>1032</v>
      </c>
      <c r="Y31" s="7" t="s">
        <v>340</v>
      </c>
      <c r="Z31" s="7" t="s">
        <v>1033</v>
      </c>
      <c r="AA31" s="7" t="s">
        <v>1034</v>
      </c>
      <c r="AB31" s="7" t="s">
        <v>1035</v>
      </c>
      <c r="AC31" s="7" t="s">
        <v>340</v>
      </c>
      <c r="AD31" s="7" t="s">
        <v>1036</v>
      </c>
      <c r="AE31" s="7" t="s">
        <v>1037</v>
      </c>
      <c r="AF31" s="7" t="s">
        <v>1038</v>
      </c>
      <c r="AG31" s="7" t="s">
        <v>1039</v>
      </c>
      <c r="AH31" s="7" t="s">
        <v>1040</v>
      </c>
      <c r="AI31" s="7" t="s">
        <v>340</v>
      </c>
      <c r="AJ31" s="7" t="s">
        <v>340</v>
      </c>
      <c r="AK31" s="7" t="s">
        <v>1041</v>
      </c>
      <c r="AL31" s="7" t="s">
        <v>340</v>
      </c>
      <c r="AM31" s="7" t="s">
        <v>1042</v>
      </c>
      <c r="AN31" s="7" t="s">
        <v>1043</v>
      </c>
      <c r="AO31" s="7" t="s">
        <v>340</v>
      </c>
      <c r="AP31" s="7" t="s">
        <v>1044</v>
      </c>
      <c r="AQ31" s="7" t="s">
        <v>1045</v>
      </c>
      <c r="AR31" s="7" t="s">
        <v>1046</v>
      </c>
      <c r="AS31" s="7" t="s">
        <v>1047</v>
      </c>
      <c r="AT31" s="7" t="s">
        <v>1048</v>
      </c>
      <c r="AU31" s="7" t="s">
        <v>1049</v>
      </c>
      <c r="AV31" s="7" t="s">
        <v>340</v>
      </c>
      <c r="AW31" s="7" t="s">
        <v>1050</v>
      </c>
      <c r="AX31" s="7" t="s">
        <v>1051</v>
      </c>
      <c r="AY31" s="7" t="s">
        <v>1052</v>
      </c>
      <c r="AZ31" s="7" t="s">
        <v>340</v>
      </c>
      <c r="BA31" s="7" t="s">
        <v>1053</v>
      </c>
      <c r="BB31" s="7" t="s">
        <v>1054</v>
      </c>
      <c r="BC31" s="7" t="s">
        <v>1055</v>
      </c>
      <c r="BD31" s="7" t="s">
        <v>1056</v>
      </c>
      <c r="BE31" s="7" t="s">
        <v>1057</v>
      </c>
      <c r="BF31" s="7" t="s">
        <v>340</v>
      </c>
      <c r="BG31" s="7" t="s">
        <v>1058</v>
      </c>
      <c r="BH31" s="7" t="s">
        <v>1059</v>
      </c>
      <c r="BI31" s="7" t="s">
        <v>340</v>
      </c>
      <c r="BJ31" s="7" t="s">
        <v>1060</v>
      </c>
      <c r="BK31" s="7" t="s">
        <v>340</v>
      </c>
      <c r="BL31" s="7" t="s">
        <v>1061</v>
      </c>
      <c r="BM31" s="7" t="s">
        <v>1062</v>
      </c>
      <c r="BN31" s="7" t="s">
        <v>1063</v>
      </c>
      <c r="BO31" s="7" t="s">
        <v>340</v>
      </c>
      <c r="BP31" s="7" t="s">
        <v>340</v>
      </c>
      <c r="BQ31" s="7" t="s">
        <v>340</v>
      </c>
      <c r="BR31" s="7" t="s">
        <v>340</v>
      </c>
      <c r="BS31" s="7" t="s">
        <v>1064</v>
      </c>
      <c r="BT31" s="7" t="s">
        <v>1065</v>
      </c>
      <c r="BU31" s="7" t="s">
        <v>1066</v>
      </c>
      <c r="BV31" s="7" t="s">
        <v>1067</v>
      </c>
      <c r="BW31" s="7" t="s">
        <v>340</v>
      </c>
      <c r="BX31" s="7" t="s">
        <v>1068</v>
      </c>
      <c r="BY31" s="7" t="s">
        <v>340</v>
      </c>
      <c r="BZ31" s="7" t="s">
        <v>1069</v>
      </c>
      <c r="CA31" s="7" t="s">
        <v>340</v>
      </c>
      <c r="CB31" s="7" t="s">
        <v>1070</v>
      </c>
      <c r="CC31" s="7" t="s">
        <v>1071</v>
      </c>
      <c r="CD31" s="7" t="s">
        <v>1072</v>
      </c>
      <c r="CE31" s="7" t="s">
        <v>1073</v>
      </c>
      <c r="CF31" s="7" t="s">
        <v>1074</v>
      </c>
      <c r="CG31" s="7" t="s">
        <v>1075</v>
      </c>
      <c r="CH31" s="7" t="s">
        <v>340</v>
      </c>
      <c r="CI31" s="7" t="s">
        <v>1076</v>
      </c>
      <c r="CJ31" s="7" t="s">
        <v>1077</v>
      </c>
    </row>
    <row r="32" spans="1:88">
      <c r="A32" s="7" t="s">
        <v>696</v>
      </c>
      <c r="B32" s="7">
        <v>4058</v>
      </c>
      <c r="C32" s="7" t="str">
        <f t="shared" si="0"/>
        <v>EF</v>
      </c>
      <c r="D32" s="7">
        <v>4</v>
      </c>
      <c r="E32" s="7" t="s">
        <v>1078</v>
      </c>
      <c r="F32" s="7" t="s">
        <v>1079</v>
      </c>
      <c r="G32" s="7" t="s">
        <v>340</v>
      </c>
      <c r="H32" s="7" t="s">
        <v>340</v>
      </c>
      <c r="I32" s="7" t="s">
        <v>1080</v>
      </c>
      <c r="J32" s="7" t="s">
        <v>1081</v>
      </c>
      <c r="K32" s="7" t="s">
        <v>1082</v>
      </c>
      <c r="L32" s="7" t="s">
        <v>1083</v>
      </c>
      <c r="M32" s="7" t="s">
        <v>1084</v>
      </c>
      <c r="N32" s="7" t="s">
        <v>1085</v>
      </c>
      <c r="O32" s="7" t="s">
        <v>1086</v>
      </c>
      <c r="P32" s="7" t="s">
        <v>1087</v>
      </c>
      <c r="Q32" s="7" t="s">
        <v>1088</v>
      </c>
      <c r="R32" s="7" t="s">
        <v>340</v>
      </c>
      <c r="S32" s="7" t="s">
        <v>1089</v>
      </c>
      <c r="T32" s="7" t="s">
        <v>1090</v>
      </c>
      <c r="U32" s="7" t="s">
        <v>340</v>
      </c>
      <c r="V32" s="7" t="s">
        <v>340</v>
      </c>
      <c r="W32" s="7" t="s">
        <v>340</v>
      </c>
      <c r="X32" s="7" t="s">
        <v>1091</v>
      </c>
      <c r="Y32" s="7" t="s">
        <v>340</v>
      </c>
      <c r="Z32" s="7" t="s">
        <v>1092</v>
      </c>
      <c r="AA32" s="7" t="s">
        <v>1093</v>
      </c>
      <c r="AB32" s="7" t="s">
        <v>340</v>
      </c>
      <c r="AC32" s="7" t="s">
        <v>340</v>
      </c>
      <c r="AD32" s="7" t="s">
        <v>340</v>
      </c>
      <c r="AE32" s="7" t="s">
        <v>1094</v>
      </c>
      <c r="AF32" s="7" t="s">
        <v>340</v>
      </c>
      <c r="AG32" s="7" t="s">
        <v>1095</v>
      </c>
      <c r="AH32" s="7" t="s">
        <v>1096</v>
      </c>
      <c r="AI32" s="7" t="s">
        <v>340</v>
      </c>
      <c r="AJ32" s="7" t="s">
        <v>340</v>
      </c>
      <c r="AK32" s="7" t="s">
        <v>340</v>
      </c>
      <c r="AL32" s="7" t="s">
        <v>340</v>
      </c>
      <c r="AM32" s="7" t="s">
        <v>1097</v>
      </c>
      <c r="AN32" s="7" t="s">
        <v>1098</v>
      </c>
      <c r="AO32" s="7" t="s">
        <v>340</v>
      </c>
      <c r="AP32" s="7" t="s">
        <v>340</v>
      </c>
      <c r="AQ32" s="7" t="s">
        <v>1099</v>
      </c>
      <c r="AR32" s="7" t="s">
        <v>1100</v>
      </c>
      <c r="AS32" s="7" t="s">
        <v>1101</v>
      </c>
      <c r="AT32" s="7" t="s">
        <v>1102</v>
      </c>
      <c r="AU32" s="7" t="s">
        <v>340</v>
      </c>
      <c r="AV32" s="7" t="s">
        <v>340</v>
      </c>
      <c r="AW32" s="7" t="s">
        <v>1103</v>
      </c>
      <c r="AX32" s="7" t="s">
        <v>1104</v>
      </c>
      <c r="AY32" s="7" t="s">
        <v>340</v>
      </c>
      <c r="AZ32" s="7" t="s">
        <v>340</v>
      </c>
      <c r="BA32" s="7" t="s">
        <v>1105</v>
      </c>
      <c r="BB32" s="7" t="s">
        <v>1106</v>
      </c>
      <c r="BC32" s="7" t="s">
        <v>1107</v>
      </c>
      <c r="BD32" s="7" t="s">
        <v>340</v>
      </c>
      <c r="BE32" s="7" t="s">
        <v>1108</v>
      </c>
      <c r="BF32" s="7" t="s">
        <v>340</v>
      </c>
      <c r="BG32" s="7" t="s">
        <v>340</v>
      </c>
      <c r="BH32" s="7" t="s">
        <v>1109</v>
      </c>
      <c r="BI32" s="7" t="s">
        <v>340</v>
      </c>
      <c r="BJ32" s="7" t="s">
        <v>1110</v>
      </c>
      <c r="BK32" s="7" t="s">
        <v>340</v>
      </c>
      <c r="BL32" s="7" t="s">
        <v>1111</v>
      </c>
      <c r="BM32" s="7" t="s">
        <v>1112</v>
      </c>
      <c r="BN32" s="7" t="s">
        <v>1113</v>
      </c>
      <c r="BO32" s="7" t="s">
        <v>340</v>
      </c>
      <c r="BP32" s="7" t="s">
        <v>340</v>
      </c>
      <c r="BQ32" s="7" t="s">
        <v>340</v>
      </c>
      <c r="BR32" s="7" t="s">
        <v>340</v>
      </c>
      <c r="BS32" s="7" t="s">
        <v>1114</v>
      </c>
      <c r="BT32" s="7" t="s">
        <v>1115</v>
      </c>
      <c r="BU32" s="7" t="s">
        <v>1116</v>
      </c>
      <c r="BV32" s="7" t="s">
        <v>340</v>
      </c>
      <c r="BW32" s="7" t="s">
        <v>340</v>
      </c>
      <c r="BX32" s="7" t="s">
        <v>1117</v>
      </c>
      <c r="BY32" s="7" t="s">
        <v>340</v>
      </c>
      <c r="BZ32" s="7" t="s">
        <v>1118</v>
      </c>
      <c r="CA32" s="7" t="s">
        <v>340</v>
      </c>
      <c r="CB32" s="7" t="s">
        <v>340</v>
      </c>
      <c r="CC32" s="7" t="s">
        <v>1119</v>
      </c>
      <c r="CD32" s="7" t="s">
        <v>1120</v>
      </c>
      <c r="CE32" s="7" t="s">
        <v>1121</v>
      </c>
      <c r="CF32" s="7" t="s">
        <v>1122</v>
      </c>
      <c r="CG32" s="7" t="s">
        <v>1123</v>
      </c>
      <c r="CH32" s="7" t="s">
        <v>340</v>
      </c>
      <c r="CI32" s="7" t="s">
        <v>1124</v>
      </c>
      <c r="CJ32" s="7" t="s">
        <v>1125</v>
      </c>
    </row>
    <row r="33" spans="1:88">
      <c r="A33" s="7" t="s">
        <v>697</v>
      </c>
      <c r="B33" s="7">
        <v>4043</v>
      </c>
      <c r="C33" s="7" t="str">
        <f t="shared" si="0"/>
        <v>ETMKDW</v>
      </c>
      <c r="D33" s="7">
        <v>5</v>
      </c>
      <c r="E33" s="7" t="s">
        <v>1126</v>
      </c>
      <c r="F33" s="7" t="s">
        <v>1127</v>
      </c>
      <c r="G33" s="7" t="s">
        <v>340</v>
      </c>
      <c r="H33" s="7" t="s">
        <v>340</v>
      </c>
      <c r="I33" s="7" t="s">
        <v>1128</v>
      </c>
      <c r="J33" s="7" t="s">
        <v>1129</v>
      </c>
      <c r="K33" s="7" t="s">
        <v>340</v>
      </c>
      <c r="L33" s="7" t="s">
        <v>1130</v>
      </c>
      <c r="M33" s="7" t="s">
        <v>1131</v>
      </c>
      <c r="N33" s="7" t="s">
        <v>1132</v>
      </c>
      <c r="O33" s="7" t="s">
        <v>340</v>
      </c>
      <c r="P33" s="7" t="s">
        <v>1133</v>
      </c>
      <c r="Q33" s="7" t="s">
        <v>1134</v>
      </c>
      <c r="R33" s="7" t="s">
        <v>340</v>
      </c>
      <c r="S33" s="7" t="s">
        <v>1135</v>
      </c>
      <c r="T33" s="7" t="s">
        <v>1136</v>
      </c>
      <c r="U33" s="7" t="s">
        <v>340</v>
      </c>
      <c r="V33" s="7" t="s">
        <v>340</v>
      </c>
      <c r="W33" s="7" t="s">
        <v>340</v>
      </c>
      <c r="X33" s="7" t="s">
        <v>340</v>
      </c>
      <c r="Y33" s="7" t="s">
        <v>340</v>
      </c>
      <c r="Z33" s="7" t="s">
        <v>1137</v>
      </c>
      <c r="AA33" s="7" t="s">
        <v>340</v>
      </c>
      <c r="AB33" s="7" t="s">
        <v>340</v>
      </c>
      <c r="AC33" s="7" t="s">
        <v>340</v>
      </c>
      <c r="AD33" s="7" t="s">
        <v>340</v>
      </c>
      <c r="AE33" s="7" t="s">
        <v>1138</v>
      </c>
      <c r="AF33" s="7" t="s">
        <v>340</v>
      </c>
      <c r="AG33" s="7" t="s">
        <v>1139</v>
      </c>
      <c r="AH33" s="7" t="s">
        <v>1140</v>
      </c>
      <c r="AI33" s="7" t="s">
        <v>340</v>
      </c>
      <c r="AJ33" s="7" t="s">
        <v>340</v>
      </c>
      <c r="AK33" s="7" t="s">
        <v>340</v>
      </c>
      <c r="AL33" s="7" t="s">
        <v>340</v>
      </c>
      <c r="AM33" s="7" t="s">
        <v>1141</v>
      </c>
      <c r="AN33" s="7" t="s">
        <v>340</v>
      </c>
      <c r="AO33" s="7" t="s">
        <v>340</v>
      </c>
      <c r="AP33" s="7" t="s">
        <v>340</v>
      </c>
      <c r="AQ33" s="7" t="s">
        <v>1142</v>
      </c>
      <c r="AR33" s="7" t="s">
        <v>1143</v>
      </c>
      <c r="AS33" s="7" t="s">
        <v>1144</v>
      </c>
      <c r="AT33" s="7" t="s">
        <v>1145</v>
      </c>
      <c r="AU33" s="7" t="s">
        <v>340</v>
      </c>
      <c r="AV33" s="7" t="s">
        <v>340</v>
      </c>
      <c r="AW33" s="7" t="s">
        <v>1146</v>
      </c>
      <c r="AX33" s="7" t="s">
        <v>1147</v>
      </c>
      <c r="AY33" s="7" t="s">
        <v>340</v>
      </c>
      <c r="AZ33" s="7" t="s">
        <v>340</v>
      </c>
      <c r="BA33" s="7" t="s">
        <v>1148</v>
      </c>
      <c r="BB33" s="7" t="s">
        <v>1149</v>
      </c>
      <c r="BC33" s="7" t="s">
        <v>1150</v>
      </c>
      <c r="BD33" s="7" t="s">
        <v>340</v>
      </c>
      <c r="BE33" s="7" t="s">
        <v>1151</v>
      </c>
      <c r="BF33" s="7" t="s">
        <v>340</v>
      </c>
      <c r="BG33" s="7" t="s">
        <v>340</v>
      </c>
      <c r="BH33" s="7" t="s">
        <v>1152</v>
      </c>
      <c r="BI33" s="7" t="s">
        <v>340</v>
      </c>
      <c r="BJ33" s="7" t="s">
        <v>1153</v>
      </c>
      <c r="BK33" s="7" t="s">
        <v>340</v>
      </c>
      <c r="BL33" s="7" t="s">
        <v>1154</v>
      </c>
      <c r="BM33" s="7" t="s">
        <v>1155</v>
      </c>
      <c r="BN33" s="7" t="s">
        <v>1156</v>
      </c>
      <c r="BO33" s="7" t="s">
        <v>340</v>
      </c>
      <c r="BP33" s="7" t="s">
        <v>340</v>
      </c>
      <c r="BQ33" s="7" t="s">
        <v>340</v>
      </c>
      <c r="BR33" s="7" t="s">
        <v>340</v>
      </c>
      <c r="BS33" s="7" t="s">
        <v>1157</v>
      </c>
      <c r="BT33" s="7" t="s">
        <v>1158</v>
      </c>
      <c r="BU33" s="7" t="s">
        <v>1159</v>
      </c>
      <c r="BV33" s="7" t="s">
        <v>340</v>
      </c>
      <c r="BW33" s="7" t="s">
        <v>340</v>
      </c>
      <c r="BX33" s="7" t="s">
        <v>1160</v>
      </c>
      <c r="BY33" s="7" t="s">
        <v>340</v>
      </c>
      <c r="BZ33" s="7" t="s">
        <v>1161</v>
      </c>
      <c r="CA33" s="7" t="s">
        <v>340</v>
      </c>
      <c r="CB33" s="7" t="s">
        <v>340</v>
      </c>
      <c r="CC33" s="7" t="s">
        <v>1162</v>
      </c>
      <c r="CD33" s="7" t="s">
        <v>340</v>
      </c>
      <c r="CE33" s="7" t="s">
        <v>1163</v>
      </c>
      <c r="CF33" s="7" t="s">
        <v>1164</v>
      </c>
      <c r="CG33" s="7" t="s">
        <v>1165</v>
      </c>
      <c r="CH33" s="7" t="s">
        <v>340</v>
      </c>
      <c r="CI33" s="7" t="s">
        <v>1166</v>
      </c>
      <c r="CJ33" s="7" t="s">
        <v>1167</v>
      </c>
    </row>
    <row r="34" spans="1:88">
      <c r="A34" s="7" t="s">
        <v>698</v>
      </c>
      <c r="B34" s="7">
        <v>4057</v>
      </c>
      <c r="C34" s="7" t="str">
        <f t="shared" si="0"/>
        <v>FairtradeBelgium</v>
      </c>
      <c r="D34" s="7">
        <v>6</v>
      </c>
      <c r="E34" s="7" t="s">
        <v>1168</v>
      </c>
      <c r="F34" s="7" t="s">
        <v>1169</v>
      </c>
      <c r="G34" s="7" t="s">
        <v>340</v>
      </c>
      <c r="H34" s="7" t="s">
        <v>340</v>
      </c>
      <c r="I34" s="7" t="s">
        <v>1170</v>
      </c>
      <c r="J34" s="7" t="s">
        <v>1171</v>
      </c>
      <c r="K34" s="7" t="s">
        <v>340</v>
      </c>
      <c r="L34" s="7" t="s">
        <v>1172</v>
      </c>
      <c r="M34" s="7" t="s">
        <v>1173</v>
      </c>
      <c r="N34" s="7" t="s">
        <v>1174</v>
      </c>
      <c r="O34" s="7" t="s">
        <v>340</v>
      </c>
      <c r="P34" s="7" t="s">
        <v>1175</v>
      </c>
      <c r="Q34" s="7" t="s">
        <v>1176</v>
      </c>
      <c r="R34" s="7" t="s">
        <v>340</v>
      </c>
      <c r="S34" s="7" t="s">
        <v>1177</v>
      </c>
      <c r="T34" s="7" t="s">
        <v>340</v>
      </c>
      <c r="U34" s="7" t="s">
        <v>340</v>
      </c>
      <c r="V34" s="7" t="s">
        <v>340</v>
      </c>
      <c r="W34" s="7" t="s">
        <v>340</v>
      </c>
      <c r="X34" s="7" t="s">
        <v>340</v>
      </c>
      <c r="Y34" s="7" t="s">
        <v>340</v>
      </c>
      <c r="Z34" s="7" t="s">
        <v>1178</v>
      </c>
      <c r="AA34" s="7" t="s">
        <v>340</v>
      </c>
      <c r="AB34" s="7" t="s">
        <v>340</v>
      </c>
      <c r="AC34" s="7" t="s">
        <v>340</v>
      </c>
      <c r="AD34" s="7" t="s">
        <v>340</v>
      </c>
      <c r="AE34" s="7" t="s">
        <v>1179</v>
      </c>
      <c r="AF34" s="7" t="s">
        <v>340</v>
      </c>
      <c r="AG34" s="7" t="s">
        <v>1180</v>
      </c>
      <c r="AH34" s="7" t="s">
        <v>1181</v>
      </c>
      <c r="AI34" s="7" t="s">
        <v>340</v>
      </c>
      <c r="AJ34" s="7" t="s">
        <v>340</v>
      </c>
      <c r="AK34" s="7" t="s">
        <v>340</v>
      </c>
      <c r="AL34" s="7" t="s">
        <v>340</v>
      </c>
      <c r="AM34" s="7" t="s">
        <v>1182</v>
      </c>
      <c r="AN34" s="7" t="s">
        <v>340</v>
      </c>
      <c r="AO34" s="7" t="s">
        <v>340</v>
      </c>
      <c r="AP34" s="7" t="s">
        <v>340</v>
      </c>
      <c r="AQ34" s="7" t="s">
        <v>1183</v>
      </c>
      <c r="AR34" s="7" t="s">
        <v>1184</v>
      </c>
      <c r="AS34" s="7" t="s">
        <v>1185</v>
      </c>
      <c r="AT34" s="7" t="s">
        <v>1186</v>
      </c>
      <c r="AU34" s="7" t="s">
        <v>340</v>
      </c>
      <c r="AV34" s="7" t="s">
        <v>340</v>
      </c>
      <c r="AW34" s="7" t="s">
        <v>1187</v>
      </c>
      <c r="AX34" s="7" t="s">
        <v>340</v>
      </c>
      <c r="AY34" s="7" t="s">
        <v>340</v>
      </c>
      <c r="AZ34" s="7" t="s">
        <v>340</v>
      </c>
      <c r="BA34" s="7" t="s">
        <v>1188</v>
      </c>
      <c r="BB34" s="7" t="s">
        <v>1189</v>
      </c>
      <c r="BC34" s="7" t="s">
        <v>1190</v>
      </c>
      <c r="BD34" s="7" t="s">
        <v>340</v>
      </c>
      <c r="BE34" s="7" t="s">
        <v>1191</v>
      </c>
      <c r="BF34" s="7" t="s">
        <v>340</v>
      </c>
      <c r="BG34" s="7" t="s">
        <v>340</v>
      </c>
      <c r="BH34" s="7" t="s">
        <v>1192</v>
      </c>
      <c r="BI34" s="7" t="s">
        <v>340</v>
      </c>
      <c r="BJ34" s="7" t="s">
        <v>1193</v>
      </c>
      <c r="BK34" s="7" t="s">
        <v>340</v>
      </c>
      <c r="BL34" s="7" t="s">
        <v>1194</v>
      </c>
      <c r="BM34" s="7" t="s">
        <v>1195</v>
      </c>
      <c r="BN34" s="7" t="s">
        <v>1196</v>
      </c>
      <c r="BO34" s="7" t="s">
        <v>340</v>
      </c>
      <c r="BP34" s="7" t="s">
        <v>340</v>
      </c>
      <c r="BQ34" s="7" t="s">
        <v>340</v>
      </c>
      <c r="BR34" s="7" t="s">
        <v>340</v>
      </c>
      <c r="BS34" s="7" t="s">
        <v>1197</v>
      </c>
      <c r="BT34" s="7" t="s">
        <v>340</v>
      </c>
      <c r="BU34" s="7" t="s">
        <v>1198</v>
      </c>
      <c r="BV34" s="7" t="s">
        <v>340</v>
      </c>
      <c r="BW34" s="7" t="s">
        <v>340</v>
      </c>
      <c r="BX34" s="7" t="s">
        <v>1199</v>
      </c>
      <c r="BY34" s="7" t="s">
        <v>340</v>
      </c>
      <c r="BZ34" s="7" t="s">
        <v>1200</v>
      </c>
      <c r="CA34" s="7" t="s">
        <v>340</v>
      </c>
      <c r="CB34" s="7" t="s">
        <v>340</v>
      </c>
      <c r="CC34" s="7" t="s">
        <v>1201</v>
      </c>
      <c r="CD34" s="7" t="s">
        <v>340</v>
      </c>
      <c r="CE34" s="7" t="s">
        <v>340</v>
      </c>
      <c r="CF34" s="7" t="s">
        <v>1202</v>
      </c>
      <c r="CG34" s="7" t="s">
        <v>1203</v>
      </c>
      <c r="CH34" s="7" t="s">
        <v>340</v>
      </c>
      <c r="CI34" s="7" t="s">
        <v>340</v>
      </c>
      <c r="CJ34" s="7" t="s">
        <v>340</v>
      </c>
    </row>
    <row r="35" spans="1:88">
      <c r="A35" s="7" t="s">
        <v>699</v>
      </c>
      <c r="B35" s="7">
        <v>4056</v>
      </c>
      <c r="C35" s="7" t="str">
        <f t="shared" si="0"/>
        <v>FdH</v>
      </c>
      <c r="D35" s="7">
        <v>7</v>
      </c>
      <c r="E35" s="7" t="s">
        <v>1204</v>
      </c>
      <c r="F35" s="7" t="s">
        <v>1205</v>
      </c>
      <c r="G35" s="7" t="s">
        <v>340</v>
      </c>
      <c r="H35" s="7" t="s">
        <v>340</v>
      </c>
      <c r="I35" s="7" t="s">
        <v>1206</v>
      </c>
      <c r="J35" s="7" t="s">
        <v>1207</v>
      </c>
      <c r="K35" s="7" t="s">
        <v>340</v>
      </c>
      <c r="L35" s="7" t="s">
        <v>1208</v>
      </c>
      <c r="M35" s="7" t="s">
        <v>1209</v>
      </c>
      <c r="N35" s="7" t="s">
        <v>340</v>
      </c>
      <c r="O35" s="7" t="s">
        <v>340</v>
      </c>
      <c r="P35" s="7" t="s">
        <v>1210</v>
      </c>
      <c r="Q35" s="7" t="s">
        <v>340</v>
      </c>
      <c r="R35" s="7" t="s">
        <v>340</v>
      </c>
      <c r="S35" s="7" t="s">
        <v>1211</v>
      </c>
      <c r="T35" s="7" t="s">
        <v>340</v>
      </c>
      <c r="U35" s="7" t="s">
        <v>340</v>
      </c>
      <c r="V35" s="7" t="s">
        <v>340</v>
      </c>
      <c r="W35" s="7" t="s">
        <v>340</v>
      </c>
      <c r="X35" s="7" t="s">
        <v>340</v>
      </c>
      <c r="Y35" s="7" t="s">
        <v>340</v>
      </c>
      <c r="Z35" s="7" t="s">
        <v>1212</v>
      </c>
      <c r="AA35" s="7" t="s">
        <v>340</v>
      </c>
      <c r="AB35" s="7" t="s">
        <v>340</v>
      </c>
      <c r="AC35" s="7" t="s">
        <v>340</v>
      </c>
      <c r="AD35" s="7" t="s">
        <v>340</v>
      </c>
      <c r="AE35" s="7" t="s">
        <v>1213</v>
      </c>
      <c r="AF35" s="7" t="s">
        <v>340</v>
      </c>
      <c r="AG35" s="7" t="s">
        <v>1214</v>
      </c>
      <c r="AH35" s="7" t="s">
        <v>1215</v>
      </c>
      <c r="AI35" s="7" t="s">
        <v>340</v>
      </c>
      <c r="AJ35" s="7" t="s">
        <v>340</v>
      </c>
      <c r="AK35" s="7" t="s">
        <v>340</v>
      </c>
      <c r="AL35" s="7" t="s">
        <v>340</v>
      </c>
      <c r="AM35" s="7" t="s">
        <v>1216</v>
      </c>
      <c r="AN35" s="7" t="s">
        <v>340</v>
      </c>
      <c r="AO35" s="7" t="s">
        <v>340</v>
      </c>
      <c r="AP35" s="7" t="s">
        <v>340</v>
      </c>
      <c r="AQ35" s="7" t="s">
        <v>1217</v>
      </c>
      <c r="AR35" s="7" t="s">
        <v>1218</v>
      </c>
      <c r="AS35" s="7" t="s">
        <v>340</v>
      </c>
      <c r="AT35" s="7" t="s">
        <v>1219</v>
      </c>
      <c r="AU35" s="7" t="s">
        <v>340</v>
      </c>
      <c r="AV35" s="7" t="s">
        <v>340</v>
      </c>
      <c r="AW35" s="7" t="s">
        <v>1220</v>
      </c>
      <c r="AX35" s="7" t="s">
        <v>340</v>
      </c>
      <c r="AY35" s="7" t="s">
        <v>340</v>
      </c>
      <c r="AZ35" s="7" t="s">
        <v>340</v>
      </c>
      <c r="BA35" s="7" t="s">
        <v>1221</v>
      </c>
      <c r="BB35" s="7" t="s">
        <v>1222</v>
      </c>
      <c r="BC35" s="7" t="s">
        <v>1223</v>
      </c>
      <c r="BD35" s="7" t="s">
        <v>340</v>
      </c>
      <c r="BE35" s="7" t="s">
        <v>340</v>
      </c>
      <c r="BF35" s="7" t="s">
        <v>340</v>
      </c>
      <c r="BG35" s="7" t="s">
        <v>340</v>
      </c>
      <c r="BH35" s="7" t="s">
        <v>1224</v>
      </c>
      <c r="BI35" s="7" t="s">
        <v>340</v>
      </c>
      <c r="BJ35" s="7" t="s">
        <v>1225</v>
      </c>
      <c r="BK35" s="7" t="s">
        <v>340</v>
      </c>
      <c r="BL35" s="7" t="s">
        <v>340</v>
      </c>
      <c r="BM35" s="7" t="s">
        <v>1226</v>
      </c>
      <c r="BN35" s="7" t="s">
        <v>1227</v>
      </c>
      <c r="BO35" s="7" t="s">
        <v>340</v>
      </c>
      <c r="BP35" s="7" t="s">
        <v>340</v>
      </c>
      <c r="BQ35" s="7" t="s">
        <v>340</v>
      </c>
      <c r="BR35" s="7" t="s">
        <v>340</v>
      </c>
      <c r="BS35" s="7" t="s">
        <v>340</v>
      </c>
      <c r="BT35" s="7" t="s">
        <v>340</v>
      </c>
      <c r="BU35" s="7" t="s">
        <v>1228</v>
      </c>
      <c r="BV35" s="7" t="s">
        <v>340</v>
      </c>
      <c r="BW35" s="7" t="s">
        <v>340</v>
      </c>
      <c r="BX35" s="7" t="s">
        <v>1229</v>
      </c>
      <c r="BY35" s="7" t="s">
        <v>340</v>
      </c>
      <c r="BZ35" s="7" t="s">
        <v>1230</v>
      </c>
      <c r="CA35" s="7" t="s">
        <v>340</v>
      </c>
      <c r="CB35" s="7" t="s">
        <v>340</v>
      </c>
      <c r="CC35" s="7" t="s">
        <v>1231</v>
      </c>
      <c r="CD35" s="7" t="s">
        <v>340</v>
      </c>
      <c r="CE35" s="7" t="s">
        <v>340</v>
      </c>
      <c r="CF35" s="7" t="s">
        <v>1232</v>
      </c>
      <c r="CG35" s="7" t="s">
        <v>1233</v>
      </c>
      <c r="CH35" s="7" t="s">
        <v>340</v>
      </c>
      <c r="CI35" s="7" t="s">
        <v>340</v>
      </c>
      <c r="CJ35" s="7" t="s">
        <v>340</v>
      </c>
    </row>
    <row r="36" spans="1:88">
      <c r="A36" s="7" t="s">
        <v>700</v>
      </c>
      <c r="B36" s="7">
        <v>4055</v>
      </c>
      <c r="C36" s="7" t="str">
        <f t="shared" si="0"/>
        <v>FIANBelgium</v>
      </c>
      <c r="D36" s="7">
        <v>8</v>
      </c>
      <c r="E36" s="7" t="s">
        <v>1234</v>
      </c>
      <c r="F36" s="7" t="s">
        <v>1235</v>
      </c>
      <c r="G36" s="7" t="s">
        <v>340</v>
      </c>
      <c r="H36" s="7" t="s">
        <v>340</v>
      </c>
      <c r="I36" s="7" t="s">
        <v>340</v>
      </c>
      <c r="J36" s="7" t="s">
        <v>1236</v>
      </c>
      <c r="K36" s="7" t="s">
        <v>340</v>
      </c>
      <c r="L36" s="7" t="s">
        <v>340</v>
      </c>
      <c r="M36" s="7" t="s">
        <v>340</v>
      </c>
      <c r="N36" s="7" t="s">
        <v>340</v>
      </c>
      <c r="O36" s="7" t="s">
        <v>340</v>
      </c>
      <c r="P36" s="7" t="s">
        <v>1237</v>
      </c>
      <c r="Q36" s="7" t="s">
        <v>340</v>
      </c>
      <c r="R36" s="7" t="s">
        <v>340</v>
      </c>
      <c r="S36" s="7" t="s">
        <v>340</v>
      </c>
      <c r="T36" s="7" t="s">
        <v>340</v>
      </c>
      <c r="U36" s="7" t="s">
        <v>340</v>
      </c>
      <c r="V36" s="7" t="s">
        <v>340</v>
      </c>
      <c r="W36" s="7" t="s">
        <v>340</v>
      </c>
      <c r="X36" s="7" t="s">
        <v>340</v>
      </c>
      <c r="Y36" s="7" t="s">
        <v>340</v>
      </c>
      <c r="Z36" s="7" t="s">
        <v>1238</v>
      </c>
      <c r="AA36" s="7" t="s">
        <v>340</v>
      </c>
      <c r="AB36" s="7" t="s">
        <v>340</v>
      </c>
      <c r="AC36" s="7" t="s">
        <v>340</v>
      </c>
      <c r="AD36" s="7" t="s">
        <v>340</v>
      </c>
      <c r="AE36" s="7" t="s">
        <v>1239</v>
      </c>
      <c r="AF36" s="7" t="s">
        <v>340</v>
      </c>
      <c r="AG36" s="7" t="s">
        <v>1240</v>
      </c>
      <c r="AH36" s="7" t="s">
        <v>1241</v>
      </c>
      <c r="AI36" s="7" t="s">
        <v>340</v>
      </c>
      <c r="AJ36" s="7" t="s">
        <v>340</v>
      </c>
      <c r="AK36" s="7" t="s">
        <v>340</v>
      </c>
      <c r="AL36" s="7" t="s">
        <v>340</v>
      </c>
      <c r="AM36" s="7" t="s">
        <v>340</v>
      </c>
      <c r="AN36" s="7" t="s">
        <v>340</v>
      </c>
      <c r="AO36" s="7" t="s">
        <v>340</v>
      </c>
      <c r="AP36" s="7" t="s">
        <v>340</v>
      </c>
      <c r="AQ36" s="7" t="s">
        <v>1242</v>
      </c>
      <c r="AR36" s="7" t="s">
        <v>340</v>
      </c>
      <c r="AS36" s="7" t="s">
        <v>340</v>
      </c>
      <c r="AT36" s="7" t="s">
        <v>1243</v>
      </c>
      <c r="AU36" s="7" t="s">
        <v>340</v>
      </c>
      <c r="AV36" s="7" t="s">
        <v>340</v>
      </c>
      <c r="AW36" s="7" t="s">
        <v>1244</v>
      </c>
      <c r="AX36" s="7" t="s">
        <v>340</v>
      </c>
      <c r="AY36" s="7" t="s">
        <v>340</v>
      </c>
      <c r="AZ36" s="7" t="s">
        <v>340</v>
      </c>
      <c r="BA36" s="7" t="s">
        <v>1245</v>
      </c>
      <c r="BB36" s="7" t="s">
        <v>1246</v>
      </c>
      <c r="BC36" s="7" t="s">
        <v>340</v>
      </c>
      <c r="BD36" s="7" t="s">
        <v>340</v>
      </c>
      <c r="BE36" s="7" t="s">
        <v>340</v>
      </c>
      <c r="BF36" s="7" t="s">
        <v>340</v>
      </c>
      <c r="BG36" s="7" t="s">
        <v>340</v>
      </c>
      <c r="BH36" s="7" t="s">
        <v>1247</v>
      </c>
      <c r="BI36" s="7" t="s">
        <v>340</v>
      </c>
      <c r="BJ36" s="7" t="s">
        <v>1248</v>
      </c>
      <c r="BK36" s="7" t="s">
        <v>340</v>
      </c>
      <c r="BL36" s="7" t="s">
        <v>340</v>
      </c>
      <c r="BM36" s="7" t="s">
        <v>1249</v>
      </c>
      <c r="BN36" s="7" t="s">
        <v>1250</v>
      </c>
      <c r="BO36" s="7" t="s">
        <v>340</v>
      </c>
      <c r="BP36" s="7" t="s">
        <v>340</v>
      </c>
      <c r="BQ36" s="7" t="s">
        <v>340</v>
      </c>
      <c r="BR36" s="7" t="s">
        <v>340</v>
      </c>
      <c r="BS36" s="7" t="s">
        <v>340</v>
      </c>
      <c r="BT36" s="7" t="s">
        <v>340</v>
      </c>
      <c r="BU36" s="7" t="s">
        <v>1251</v>
      </c>
      <c r="BV36" s="7" t="s">
        <v>340</v>
      </c>
      <c r="BW36" s="7" t="s">
        <v>340</v>
      </c>
      <c r="BX36" s="7" t="s">
        <v>1252</v>
      </c>
      <c r="BY36" s="7" t="s">
        <v>340</v>
      </c>
      <c r="BZ36" s="7" t="s">
        <v>1253</v>
      </c>
      <c r="CA36" s="7" t="s">
        <v>340</v>
      </c>
      <c r="CB36" s="7" t="s">
        <v>340</v>
      </c>
      <c r="CC36" s="7" t="s">
        <v>1254</v>
      </c>
      <c r="CD36" s="7" t="s">
        <v>340</v>
      </c>
      <c r="CE36" s="7" t="s">
        <v>340</v>
      </c>
      <c r="CF36" s="7" t="s">
        <v>1255</v>
      </c>
      <c r="CG36" s="7" t="s">
        <v>340</v>
      </c>
      <c r="CH36" s="7" t="s">
        <v>340</v>
      </c>
      <c r="CI36" s="7" t="s">
        <v>340</v>
      </c>
      <c r="CJ36" s="7" t="s">
        <v>340</v>
      </c>
    </row>
    <row r="37" spans="1:88">
      <c r="A37" s="7" t="s">
        <v>701</v>
      </c>
      <c r="B37" s="7">
        <v>4054</v>
      </c>
      <c r="C37" s="7" t="str">
        <f t="shared" si="0"/>
        <v>FonDam</v>
      </c>
      <c r="D37" s="7">
        <v>9</v>
      </c>
      <c r="E37" s="7" t="s">
        <v>1256</v>
      </c>
      <c r="F37" s="7" t="s">
        <v>1257</v>
      </c>
      <c r="G37" s="7" t="s">
        <v>340</v>
      </c>
      <c r="H37" s="7" t="s">
        <v>340</v>
      </c>
      <c r="I37" s="7" t="s">
        <v>340</v>
      </c>
      <c r="J37" s="7" t="s">
        <v>1258</v>
      </c>
      <c r="K37" s="7" t="s">
        <v>340</v>
      </c>
      <c r="L37" s="7" t="s">
        <v>340</v>
      </c>
      <c r="M37" s="7" t="s">
        <v>340</v>
      </c>
      <c r="N37" s="7" t="s">
        <v>340</v>
      </c>
      <c r="O37" s="7" t="s">
        <v>340</v>
      </c>
      <c r="P37" s="7" t="s">
        <v>1259</v>
      </c>
      <c r="Q37" s="7" t="s">
        <v>340</v>
      </c>
      <c r="R37" s="7" t="s">
        <v>340</v>
      </c>
      <c r="S37" s="7" t="s">
        <v>340</v>
      </c>
      <c r="T37" s="7" t="s">
        <v>340</v>
      </c>
      <c r="U37" s="7" t="s">
        <v>340</v>
      </c>
      <c r="V37" s="7" t="s">
        <v>340</v>
      </c>
      <c r="W37" s="7" t="s">
        <v>340</v>
      </c>
      <c r="X37" s="7" t="s">
        <v>340</v>
      </c>
      <c r="Y37" s="7" t="s">
        <v>340</v>
      </c>
      <c r="Z37" s="7" t="s">
        <v>340</v>
      </c>
      <c r="AA37" s="7" t="s">
        <v>340</v>
      </c>
      <c r="AB37" s="7" t="s">
        <v>340</v>
      </c>
      <c r="AC37" s="7" t="s">
        <v>340</v>
      </c>
      <c r="AD37" s="7" t="s">
        <v>340</v>
      </c>
      <c r="AE37" s="7" t="s">
        <v>1260</v>
      </c>
      <c r="AF37" s="7" t="s">
        <v>340</v>
      </c>
      <c r="AG37" s="7" t="s">
        <v>340</v>
      </c>
      <c r="AH37" s="7" t="s">
        <v>1261</v>
      </c>
      <c r="AI37" s="7" t="s">
        <v>340</v>
      </c>
      <c r="AJ37" s="7" t="s">
        <v>340</v>
      </c>
      <c r="AK37" s="7" t="s">
        <v>340</v>
      </c>
      <c r="AL37" s="7" t="s">
        <v>340</v>
      </c>
      <c r="AM37" s="7" t="s">
        <v>340</v>
      </c>
      <c r="AN37" s="7" t="s">
        <v>340</v>
      </c>
      <c r="AO37" s="7" t="s">
        <v>340</v>
      </c>
      <c r="AP37" s="7" t="s">
        <v>340</v>
      </c>
      <c r="AQ37" s="7" t="s">
        <v>340</v>
      </c>
      <c r="AR37" s="7" t="s">
        <v>340</v>
      </c>
      <c r="AS37" s="7" t="s">
        <v>340</v>
      </c>
      <c r="AT37" s="7" t="s">
        <v>1262</v>
      </c>
      <c r="AU37" s="7" t="s">
        <v>340</v>
      </c>
      <c r="AV37" s="7" t="s">
        <v>340</v>
      </c>
      <c r="AW37" s="7" t="s">
        <v>1263</v>
      </c>
      <c r="AX37" s="7" t="s">
        <v>340</v>
      </c>
      <c r="AY37" s="7" t="s">
        <v>340</v>
      </c>
      <c r="AZ37" s="7" t="s">
        <v>340</v>
      </c>
      <c r="BA37" s="7" t="s">
        <v>1264</v>
      </c>
      <c r="BB37" s="7" t="s">
        <v>1265</v>
      </c>
      <c r="BC37" s="7" t="s">
        <v>340</v>
      </c>
      <c r="BD37" s="7" t="s">
        <v>340</v>
      </c>
      <c r="BE37" s="7" t="s">
        <v>340</v>
      </c>
      <c r="BF37" s="7" t="s">
        <v>340</v>
      </c>
      <c r="BG37" s="7" t="s">
        <v>340</v>
      </c>
      <c r="BH37" s="7" t="s">
        <v>340</v>
      </c>
      <c r="BI37" s="7" t="s">
        <v>340</v>
      </c>
      <c r="BJ37" s="7" t="s">
        <v>340</v>
      </c>
      <c r="BK37" s="7" t="s">
        <v>340</v>
      </c>
      <c r="BL37" s="7" t="s">
        <v>340</v>
      </c>
      <c r="BM37" s="7" t="s">
        <v>1266</v>
      </c>
      <c r="BN37" s="7" t="s">
        <v>340</v>
      </c>
      <c r="BO37" s="7" t="s">
        <v>340</v>
      </c>
      <c r="BP37" s="7" t="s">
        <v>340</v>
      </c>
      <c r="BQ37" s="7" t="s">
        <v>340</v>
      </c>
      <c r="BR37" s="7" t="s">
        <v>340</v>
      </c>
      <c r="BS37" s="7" t="s">
        <v>340</v>
      </c>
      <c r="BT37" s="7" t="s">
        <v>340</v>
      </c>
      <c r="BU37" s="7" t="s">
        <v>1267</v>
      </c>
      <c r="BV37" s="7" t="s">
        <v>340</v>
      </c>
      <c r="BW37" s="7" t="s">
        <v>340</v>
      </c>
      <c r="BX37" s="7" t="s">
        <v>1268</v>
      </c>
      <c r="BY37" s="7" t="s">
        <v>340</v>
      </c>
      <c r="BZ37" s="7" t="s">
        <v>340</v>
      </c>
      <c r="CA37" s="7" t="s">
        <v>340</v>
      </c>
      <c r="CB37" s="7" t="s">
        <v>340</v>
      </c>
      <c r="CC37" s="7" t="s">
        <v>1269</v>
      </c>
      <c r="CD37" s="7" t="s">
        <v>340</v>
      </c>
      <c r="CE37" s="7" t="s">
        <v>340</v>
      </c>
      <c r="CF37" s="7" t="s">
        <v>1270</v>
      </c>
      <c r="CG37" s="7" t="s">
        <v>340</v>
      </c>
      <c r="CH37" s="7" t="s">
        <v>340</v>
      </c>
      <c r="CI37" s="7" t="s">
        <v>340</v>
      </c>
      <c r="CJ37" s="7" t="s">
        <v>340</v>
      </c>
    </row>
    <row r="38" spans="1:88">
      <c r="A38" s="7" t="s">
        <v>702</v>
      </c>
      <c r="B38" s="7">
        <v>4053</v>
      </c>
      <c r="C38" s="7" t="str">
        <f t="shared" si="0"/>
        <v>FOS</v>
      </c>
      <c r="D38" s="7">
        <v>10</v>
      </c>
      <c r="E38" s="7" t="s">
        <v>1271</v>
      </c>
      <c r="F38" s="7" t="s">
        <v>1272</v>
      </c>
      <c r="G38" s="7" t="s">
        <v>340</v>
      </c>
      <c r="H38" s="7" t="s">
        <v>340</v>
      </c>
      <c r="I38" s="7" t="s">
        <v>340</v>
      </c>
      <c r="J38" s="7" t="s">
        <v>1273</v>
      </c>
      <c r="K38" s="7" t="s">
        <v>340</v>
      </c>
      <c r="L38" s="7" t="s">
        <v>340</v>
      </c>
      <c r="M38" s="7" t="s">
        <v>340</v>
      </c>
      <c r="N38" s="7" t="s">
        <v>340</v>
      </c>
      <c r="O38" s="7" t="s">
        <v>340</v>
      </c>
      <c r="P38" s="7" t="s">
        <v>1274</v>
      </c>
      <c r="Q38" s="7" t="s">
        <v>340</v>
      </c>
      <c r="R38" s="7" t="s">
        <v>340</v>
      </c>
      <c r="S38" s="7" t="s">
        <v>340</v>
      </c>
      <c r="T38" s="7" t="s">
        <v>340</v>
      </c>
      <c r="U38" s="7" t="s">
        <v>340</v>
      </c>
      <c r="V38" s="7" t="s">
        <v>340</v>
      </c>
      <c r="W38" s="7" t="s">
        <v>340</v>
      </c>
      <c r="X38" s="7" t="s">
        <v>340</v>
      </c>
      <c r="Y38" s="7" t="s">
        <v>340</v>
      </c>
      <c r="Z38" s="7" t="s">
        <v>340</v>
      </c>
      <c r="AA38" s="7" t="s">
        <v>340</v>
      </c>
      <c r="AB38" s="7" t="s">
        <v>340</v>
      </c>
      <c r="AC38" s="7" t="s">
        <v>340</v>
      </c>
      <c r="AD38" s="7" t="s">
        <v>340</v>
      </c>
      <c r="AE38" s="7" t="s">
        <v>340</v>
      </c>
      <c r="AF38" s="7" t="s">
        <v>340</v>
      </c>
      <c r="AG38" s="7" t="s">
        <v>340</v>
      </c>
      <c r="AH38" s="7" t="s">
        <v>340</v>
      </c>
      <c r="AI38" s="7" t="s">
        <v>340</v>
      </c>
      <c r="AJ38" s="7" t="s">
        <v>340</v>
      </c>
      <c r="AK38" s="7" t="s">
        <v>340</v>
      </c>
      <c r="AL38" s="7" t="s">
        <v>340</v>
      </c>
      <c r="AM38" s="7" t="s">
        <v>340</v>
      </c>
      <c r="AN38" s="7" t="s">
        <v>340</v>
      </c>
      <c r="AO38" s="7" t="s">
        <v>340</v>
      </c>
      <c r="AP38" s="7" t="s">
        <v>340</v>
      </c>
      <c r="AQ38" s="7" t="s">
        <v>340</v>
      </c>
      <c r="AR38" s="7" t="s">
        <v>340</v>
      </c>
      <c r="AS38" s="7" t="s">
        <v>340</v>
      </c>
      <c r="AT38" s="7" t="s">
        <v>1275</v>
      </c>
      <c r="AU38" s="7" t="s">
        <v>340</v>
      </c>
      <c r="AV38" s="7" t="s">
        <v>340</v>
      </c>
      <c r="AW38" s="7" t="s">
        <v>1276</v>
      </c>
      <c r="AX38" s="7" t="s">
        <v>340</v>
      </c>
      <c r="AY38" s="7" t="s">
        <v>340</v>
      </c>
      <c r="AZ38" s="7" t="s">
        <v>340</v>
      </c>
      <c r="BA38" s="7" t="s">
        <v>1277</v>
      </c>
      <c r="BB38" s="7" t="s">
        <v>340</v>
      </c>
      <c r="BC38" s="7" t="s">
        <v>340</v>
      </c>
      <c r="BD38" s="7" t="s">
        <v>340</v>
      </c>
      <c r="BE38" s="7" t="s">
        <v>340</v>
      </c>
      <c r="BF38" s="7" t="s">
        <v>340</v>
      </c>
      <c r="BG38" s="7" t="s">
        <v>340</v>
      </c>
      <c r="BH38" s="7" t="s">
        <v>340</v>
      </c>
      <c r="BI38" s="7" t="s">
        <v>340</v>
      </c>
      <c r="BJ38" s="7" t="s">
        <v>340</v>
      </c>
      <c r="BK38" s="7" t="s">
        <v>340</v>
      </c>
      <c r="BL38" s="7" t="s">
        <v>340</v>
      </c>
      <c r="BM38" s="7" t="s">
        <v>1278</v>
      </c>
      <c r="BN38" s="7" t="s">
        <v>340</v>
      </c>
      <c r="BO38" s="7" t="s">
        <v>340</v>
      </c>
      <c r="BP38" s="7" t="s">
        <v>340</v>
      </c>
      <c r="BQ38" s="7" t="s">
        <v>340</v>
      </c>
      <c r="BR38" s="7" t="s">
        <v>340</v>
      </c>
      <c r="BS38" s="7" t="s">
        <v>340</v>
      </c>
      <c r="BT38" s="7" t="s">
        <v>340</v>
      </c>
      <c r="BU38" s="7" t="s">
        <v>340</v>
      </c>
      <c r="BV38" s="7" t="s">
        <v>340</v>
      </c>
      <c r="BW38" s="7" t="s">
        <v>340</v>
      </c>
      <c r="BX38" s="7" t="s">
        <v>1279</v>
      </c>
      <c r="BY38" s="7" t="s">
        <v>340</v>
      </c>
      <c r="BZ38" s="7" t="s">
        <v>340</v>
      </c>
      <c r="CA38" s="7" t="s">
        <v>340</v>
      </c>
      <c r="CB38" s="7" t="s">
        <v>340</v>
      </c>
      <c r="CC38" s="7" t="s">
        <v>1280</v>
      </c>
      <c r="CD38" s="7" t="s">
        <v>340</v>
      </c>
      <c r="CE38" s="7" t="s">
        <v>340</v>
      </c>
      <c r="CF38" s="7" t="s">
        <v>1281</v>
      </c>
      <c r="CG38" s="7" t="s">
        <v>340</v>
      </c>
      <c r="CH38" s="7" t="s">
        <v>340</v>
      </c>
      <c r="CI38" s="7" t="s">
        <v>340</v>
      </c>
      <c r="CJ38" s="7" t="s">
        <v>340</v>
      </c>
    </row>
    <row r="39" spans="1:88">
      <c r="A39" s="7" t="s">
        <v>703</v>
      </c>
      <c r="B39" s="7">
        <v>4052</v>
      </c>
      <c r="C39" s="7" t="str">
        <f t="shared" si="0"/>
        <v>FUCID</v>
      </c>
      <c r="D39" s="7">
        <v>11</v>
      </c>
      <c r="E39" s="7" t="s">
        <v>1282</v>
      </c>
      <c r="F39" s="7" t="s">
        <v>1283</v>
      </c>
      <c r="G39" s="7" t="s">
        <v>340</v>
      </c>
      <c r="H39" s="7" t="s">
        <v>340</v>
      </c>
      <c r="I39" s="7" t="s">
        <v>340</v>
      </c>
      <c r="J39" s="7" t="s">
        <v>1284</v>
      </c>
      <c r="K39" s="7" t="s">
        <v>340</v>
      </c>
      <c r="L39" s="7" t="s">
        <v>340</v>
      </c>
      <c r="M39" s="7" t="s">
        <v>340</v>
      </c>
      <c r="N39" s="7" t="s">
        <v>340</v>
      </c>
      <c r="O39" s="7" t="s">
        <v>340</v>
      </c>
      <c r="P39" s="7" t="s">
        <v>1285</v>
      </c>
      <c r="Q39" s="7" t="s">
        <v>340</v>
      </c>
      <c r="R39" s="7" t="s">
        <v>340</v>
      </c>
      <c r="S39" s="7" t="s">
        <v>340</v>
      </c>
      <c r="T39" s="7" t="s">
        <v>340</v>
      </c>
      <c r="U39" s="7" t="s">
        <v>340</v>
      </c>
      <c r="V39" s="7" t="s">
        <v>340</v>
      </c>
      <c r="W39" s="7" t="s">
        <v>340</v>
      </c>
      <c r="X39" s="7" t="s">
        <v>340</v>
      </c>
      <c r="Y39" s="7" t="s">
        <v>340</v>
      </c>
      <c r="Z39" s="7" t="s">
        <v>340</v>
      </c>
      <c r="AA39" s="7" t="s">
        <v>340</v>
      </c>
      <c r="AB39" s="7" t="s">
        <v>340</v>
      </c>
      <c r="AC39" s="7" t="s">
        <v>340</v>
      </c>
      <c r="AD39" s="7" t="s">
        <v>340</v>
      </c>
      <c r="AE39" s="7" t="s">
        <v>340</v>
      </c>
      <c r="AF39" s="7" t="s">
        <v>340</v>
      </c>
      <c r="AG39" s="7" t="s">
        <v>340</v>
      </c>
      <c r="AH39" s="7" t="s">
        <v>340</v>
      </c>
      <c r="AI39" s="7" t="s">
        <v>340</v>
      </c>
      <c r="AJ39" s="7" t="s">
        <v>340</v>
      </c>
      <c r="AK39" s="7" t="s">
        <v>340</v>
      </c>
      <c r="AL39" s="7" t="s">
        <v>340</v>
      </c>
      <c r="AM39" s="7" t="s">
        <v>340</v>
      </c>
      <c r="AN39" s="7" t="s">
        <v>340</v>
      </c>
      <c r="AO39" s="7" t="s">
        <v>340</v>
      </c>
      <c r="AP39" s="7" t="s">
        <v>340</v>
      </c>
      <c r="AQ39" s="7" t="s">
        <v>340</v>
      </c>
      <c r="AR39" s="7" t="s">
        <v>340</v>
      </c>
      <c r="AS39" s="7" t="s">
        <v>340</v>
      </c>
      <c r="AT39" s="7" t="s">
        <v>1286</v>
      </c>
      <c r="AU39" s="7" t="s">
        <v>340</v>
      </c>
      <c r="AV39" s="7" t="s">
        <v>340</v>
      </c>
      <c r="AW39" s="7" t="s">
        <v>340</v>
      </c>
      <c r="AX39" s="7" t="s">
        <v>340</v>
      </c>
      <c r="AY39" s="7" t="s">
        <v>340</v>
      </c>
      <c r="AZ39" s="7" t="s">
        <v>340</v>
      </c>
      <c r="BA39" s="7" t="s">
        <v>1287</v>
      </c>
      <c r="BB39" s="7" t="s">
        <v>340</v>
      </c>
      <c r="BC39" s="7" t="s">
        <v>340</v>
      </c>
      <c r="BD39" s="7" t="s">
        <v>340</v>
      </c>
      <c r="BE39" s="7" t="s">
        <v>340</v>
      </c>
      <c r="BF39" s="7" t="s">
        <v>340</v>
      </c>
      <c r="BG39" s="7" t="s">
        <v>340</v>
      </c>
      <c r="BH39" s="7" t="s">
        <v>340</v>
      </c>
      <c r="BI39" s="7" t="s">
        <v>340</v>
      </c>
      <c r="BJ39" s="7" t="s">
        <v>340</v>
      </c>
      <c r="BK39" s="7" t="s">
        <v>340</v>
      </c>
      <c r="BL39" s="7" t="s">
        <v>340</v>
      </c>
      <c r="BM39" s="7" t="s">
        <v>1288</v>
      </c>
      <c r="BN39" s="7" t="s">
        <v>340</v>
      </c>
      <c r="BO39" s="7" t="s">
        <v>340</v>
      </c>
      <c r="BP39" s="7" t="s">
        <v>340</v>
      </c>
      <c r="BQ39" s="7" t="s">
        <v>340</v>
      </c>
      <c r="BR39" s="7" t="s">
        <v>340</v>
      </c>
      <c r="BS39" s="7" t="s">
        <v>340</v>
      </c>
      <c r="BT39" s="7" t="s">
        <v>340</v>
      </c>
      <c r="BU39" s="7" t="s">
        <v>340</v>
      </c>
      <c r="BV39" s="7" t="s">
        <v>340</v>
      </c>
      <c r="BW39" s="7" t="s">
        <v>340</v>
      </c>
      <c r="BX39" s="7" t="s">
        <v>1289</v>
      </c>
      <c r="BY39" s="7" t="s">
        <v>340</v>
      </c>
      <c r="BZ39" s="7" t="s">
        <v>340</v>
      </c>
      <c r="CA39" s="7" t="s">
        <v>340</v>
      </c>
      <c r="CB39" s="7" t="s">
        <v>340</v>
      </c>
      <c r="CC39" s="7" t="s">
        <v>1290</v>
      </c>
      <c r="CD39" s="7" t="s">
        <v>340</v>
      </c>
      <c r="CE39" s="7" t="s">
        <v>340</v>
      </c>
      <c r="CF39" s="7" t="s">
        <v>340</v>
      </c>
      <c r="CG39" s="7" t="s">
        <v>340</v>
      </c>
      <c r="CH39" s="7" t="s">
        <v>340</v>
      </c>
      <c r="CI39" s="7" t="s">
        <v>340</v>
      </c>
      <c r="CJ39" s="7" t="s">
        <v>340</v>
      </c>
    </row>
    <row r="40" spans="1:88">
      <c r="A40" s="7" t="s">
        <v>704</v>
      </c>
      <c r="B40" s="7">
        <v>4051</v>
      </c>
      <c r="C40" s="7" t="str">
        <f t="shared" si="0"/>
        <v>GEOMOUN</v>
      </c>
      <c r="D40" s="7">
        <v>12</v>
      </c>
      <c r="E40" s="7" t="s">
        <v>1291</v>
      </c>
      <c r="F40" s="7" t="s">
        <v>340</v>
      </c>
      <c r="G40" s="7" t="s">
        <v>340</v>
      </c>
      <c r="H40" s="7" t="s">
        <v>340</v>
      </c>
      <c r="I40" s="7" t="s">
        <v>340</v>
      </c>
      <c r="J40" s="7" t="s">
        <v>1292</v>
      </c>
      <c r="K40" s="7" t="s">
        <v>340</v>
      </c>
      <c r="L40" s="7" t="s">
        <v>340</v>
      </c>
      <c r="M40" s="7" t="s">
        <v>340</v>
      </c>
      <c r="N40" s="7" t="s">
        <v>340</v>
      </c>
      <c r="O40" s="7" t="s">
        <v>340</v>
      </c>
      <c r="P40" s="7" t="s">
        <v>1293</v>
      </c>
      <c r="Q40" s="7" t="s">
        <v>340</v>
      </c>
      <c r="R40" s="7" t="s">
        <v>340</v>
      </c>
      <c r="S40" s="7" t="s">
        <v>340</v>
      </c>
      <c r="T40" s="7" t="s">
        <v>340</v>
      </c>
      <c r="U40" s="7" t="s">
        <v>340</v>
      </c>
      <c r="V40" s="7" t="s">
        <v>340</v>
      </c>
      <c r="W40" s="7" t="s">
        <v>340</v>
      </c>
      <c r="X40" s="7" t="s">
        <v>340</v>
      </c>
      <c r="Y40" s="7" t="s">
        <v>340</v>
      </c>
      <c r="Z40" s="7" t="s">
        <v>340</v>
      </c>
      <c r="AA40" s="7" t="s">
        <v>340</v>
      </c>
      <c r="AB40" s="7" t="s">
        <v>340</v>
      </c>
      <c r="AC40" s="7" t="s">
        <v>340</v>
      </c>
      <c r="AD40" s="7" t="s">
        <v>340</v>
      </c>
      <c r="AE40" s="7" t="s">
        <v>340</v>
      </c>
      <c r="AF40" s="7" t="s">
        <v>340</v>
      </c>
      <c r="AG40" s="7" t="s">
        <v>340</v>
      </c>
      <c r="AH40" s="7" t="s">
        <v>340</v>
      </c>
      <c r="AI40" s="7" t="s">
        <v>340</v>
      </c>
      <c r="AJ40" s="7" t="s">
        <v>340</v>
      </c>
      <c r="AK40" s="7" t="s">
        <v>340</v>
      </c>
      <c r="AL40" s="7" t="s">
        <v>340</v>
      </c>
      <c r="AM40" s="7" t="s">
        <v>340</v>
      </c>
      <c r="AN40" s="7" t="s">
        <v>340</v>
      </c>
      <c r="AO40" s="7" t="s">
        <v>340</v>
      </c>
      <c r="AP40" s="7" t="s">
        <v>340</v>
      </c>
      <c r="AQ40" s="7" t="s">
        <v>340</v>
      </c>
      <c r="AR40" s="7" t="s">
        <v>340</v>
      </c>
      <c r="AS40" s="7" t="s">
        <v>340</v>
      </c>
      <c r="AT40" s="7" t="s">
        <v>1294</v>
      </c>
      <c r="AU40" s="7" t="s">
        <v>340</v>
      </c>
      <c r="AV40" s="7" t="s">
        <v>340</v>
      </c>
      <c r="AW40" s="7" t="s">
        <v>340</v>
      </c>
      <c r="AX40" s="7" t="s">
        <v>340</v>
      </c>
      <c r="AY40" s="7" t="s">
        <v>340</v>
      </c>
      <c r="AZ40" s="7" t="s">
        <v>340</v>
      </c>
      <c r="BA40" s="7" t="s">
        <v>1295</v>
      </c>
      <c r="BB40" s="7" t="s">
        <v>340</v>
      </c>
      <c r="BC40" s="7" t="s">
        <v>340</v>
      </c>
      <c r="BD40" s="7" t="s">
        <v>340</v>
      </c>
      <c r="BE40" s="7" t="s">
        <v>340</v>
      </c>
      <c r="BF40" s="7" t="s">
        <v>340</v>
      </c>
      <c r="BG40" s="7" t="s">
        <v>340</v>
      </c>
      <c r="BH40" s="7" t="s">
        <v>340</v>
      </c>
      <c r="BI40" s="7" t="s">
        <v>340</v>
      </c>
      <c r="BJ40" s="7" t="s">
        <v>340</v>
      </c>
      <c r="BK40" s="7" t="s">
        <v>340</v>
      </c>
      <c r="BL40" s="7" t="s">
        <v>340</v>
      </c>
      <c r="BM40" s="7" t="s">
        <v>1296</v>
      </c>
      <c r="BN40" s="7" t="s">
        <v>340</v>
      </c>
      <c r="BO40" s="7" t="s">
        <v>340</v>
      </c>
      <c r="BP40" s="7" t="s">
        <v>340</v>
      </c>
      <c r="BQ40" s="7" t="s">
        <v>340</v>
      </c>
      <c r="BR40" s="7" t="s">
        <v>340</v>
      </c>
      <c r="BS40" s="7" t="s">
        <v>340</v>
      </c>
      <c r="BT40" s="7" t="s">
        <v>340</v>
      </c>
      <c r="BU40" s="7" t="s">
        <v>340</v>
      </c>
      <c r="BV40" s="7" t="s">
        <v>340</v>
      </c>
      <c r="BW40" s="7" t="s">
        <v>340</v>
      </c>
      <c r="BX40" s="7" t="s">
        <v>1297</v>
      </c>
      <c r="BY40" s="7" t="s">
        <v>340</v>
      </c>
      <c r="BZ40" s="7" t="s">
        <v>340</v>
      </c>
      <c r="CA40" s="7" t="s">
        <v>340</v>
      </c>
      <c r="CB40" s="7" t="s">
        <v>340</v>
      </c>
      <c r="CC40" s="7" t="s">
        <v>1298</v>
      </c>
      <c r="CD40" s="7" t="s">
        <v>340</v>
      </c>
      <c r="CE40" s="7" t="s">
        <v>340</v>
      </c>
      <c r="CF40" s="7" t="s">
        <v>340</v>
      </c>
      <c r="CG40" s="7" t="s">
        <v>340</v>
      </c>
      <c r="CH40" s="7" t="s">
        <v>340</v>
      </c>
      <c r="CI40" s="7" t="s">
        <v>340</v>
      </c>
      <c r="CJ40" s="7" t="s">
        <v>340</v>
      </c>
    </row>
    <row r="41" spans="1:88">
      <c r="A41" s="7" t="s">
        <v>705</v>
      </c>
      <c r="B41" s="7">
        <v>4003</v>
      </c>
      <c r="C41" s="7" t="str">
        <f t="shared" si="0"/>
        <v>HIB</v>
      </c>
      <c r="D41" s="7">
        <v>13</v>
      </c>
      <c r="E41" s="7" t="s">
        <v>1299</v>
      </c>
      <c r="F41" s="7" t="s">
        <v>340</v>
      </c>
      <c r="G41" s="7" t="s">
        <v>340</v>
      </c>
      <c r="H41" s="7" t="s">
        <v>340</v>
      </c>
      <c r="I41" s="7" t="s">
        <v>340</v>
      </c>
      <c r="J41" s="7" t="s">
        <v>1300</v>
      </c>
      <c r="K41" s="7" t="s">
        <v>340</v>
      </c>
      <c r="L41" s="7" t="s">
        <v>340</v>
      </c>
      <c r="M41" s="7" t="s">
        <v>340</v>
      </c>
      <c r="N41" s="7" t="s">
        <v>340</v>
      </c>
      <c r="O41" s="7" t="s">
        <v>340</v>
      </c>
      <c r="P41" s="7" t="s">
        <v>1301</v>
      </c>
      <c r="Q41" s="7" t="s">
        <v>340</v>
      </c>
      <c r="R41" s="7" t="s">
        <v>340</v>
      </c>
      <c r="S41" s="7" t="s">
        <v>340</v>
      </c>
      <c r="T41" s="7" t="s">
        <v>340</v>
      </c>
      <c r="U41" s="7" t="s">
        <v>340</v>
      </c>
      <c r="V41" s="7" t="s">
        <v>340</v>
      </c>
      <c r="W41" s="7" t="s">
        <v>340</v>
      </c>
      <c r="X41" s="7" t="s">
        <v>340</v>
      </c>
      <c r="Y41" s="7" t="s">
        <v>340</v>
      </c>
      <c r="Z41" s="7" t="s">
        <v>340</v>
      </c>
      <c r="AA41" s="7" t="s">
        <v>340</v>
      </c>
      <c r="AB41" s="7" t="s">
        <v>340</v>
      </c>
      <c r="AC41" s="7" t="s">
        <v>340</v>
      </c>
      <c r="AD41" s="7" t="s">
        <v>340</v>
      </c>
      <c r="AE41" s="7" t="s">
        <v>340</v>
      </c>
      <c r="AF41" s="7" t="s">
        <v>340</v>
      </c>
      <c r="AG41" s="7" t="s">
        <v>340</v>
      </c>
      <c r="AH41" s="7" t="s">
        <v>340</v>
      </c>
      <c r="AI41" s="7" t="s">
        <v>340</v>
      </c>
      <c r="AJ41" s="7" t="s">
        <v>340</v>
      </c>
      <c r="AK41" s="7" t="s">
        <v>340</v>
      </c>
      <c r="AL41" s="7" t="s">
        <v>340</v>
      </c>
      <c r="AM41" s="7" t="s">
        <v>340</v>
      </c>
      <c r="AN41" s="7" t="s">
        <v>340</v>
      </c>
      <c r="AO41" s="7" t="s">
        <v>340</v>
      </c>
      <c r="AP41" s="7" t="s">
        <v>340</v>
      </c>
      <c r="AQ41" s="7" t="s">
        <v>340</v>
      </c>
      <c r="AR41" s="7" t="s">
        <v>340</v>
      </c>
      <c r="AS41" s="7" t="s">
        <v>340</v>
      </c>
      <c r="AT41" s="7" t="s">
        <v>1302</v>
      </c>
      <c r="AU41" s="7" t="s">
        <v>340</v>
      </c>
      <c r="AV41" s="7" t="s">
        <v>340</v>
      </c>
      <c r="AW41" s="7" t="s">
        <v>340</v>
      </c>
      <c r="AX41" s="7" t="s">
        <v>340</v>
      </c>
      <c r="AY41" s="7" t="s">
        <v>340</v>
      </c>
      <c r="AZ41" s="7" t="s">
        <v>340</v>
      </c>
      <c r="BA41" s="7" t="s">
        <v>1303</v>
      </c>
      <c r="BB41" s="7" t="s">
        <v>340</v>
      </c>
      <c r="BC41" s="7" t="s">
        <v>340</v>
      </c>
      <c r="BD41" s="7" t="s">
        <v>340</v>
      </c>
      <c r="BE41" s="7" t="s">
        <v>340</v>
      </c>
      <c r="BF41" s="7" t="s">
        <v>340</v>
      </c>
      <c r="BG41" s="7" t="s">
        <v>340</v>
      </c>
      <c r="BH41" s="7" t="s">
        <v>340</v>
      </c>
      <c r="BI41" s="7" t="s">
        <v>340</v>
      </c>
      <c r="BJ41" s="7" t="s">
        <v>340</v>
      </c>
      <c r="BK41" s="7" t="s">
        <v>340</v>
      </c>
      <c r="BL41" s="7" t="s">
        <v>340</v>
      </c>
      <c r="BM41" s="7" t="s">
        <v>1304</v>
      </c>
      <c r="BN41" s="7" t="s">
        <v>340</v>
      </c>
      <c r="BO41" s="7" t="s">
        <v>340</v>
      </c>
      <c r="BP41" s="7" t="s">
        <v>340</v>
      </c>
      <c r="BQ41" s="7" t="s">
        <v>340</v>
      </c>
      <c r="BR41" s="7" t="s">
        <v>340</v>
      </c>
      <c r="BS41" s="7" t="s">
        <v>340</v>
      </c>
      <c r="BT41" s="7" t="s">
        <v>340</v>
      </c>
      <c r="BU41" s="7" t="s">
        <v>340</v>
      </c>
      <c r="BV41" s="7" t="s">
        <v>340</v>
      </c>
      <c r="BW41" s="7" t="s">
        <v>340</v>
      </c>
      <c r="BX41" s="7" t="s">
        <v>1305</v>
      </c>
      <c r="BY41" s="7" t="s">
        <v>340</v>
      </c>
      <c r="BZ41" s="7" t="s">
        <v>340</v>
      </c>
      <c r="CA41" s="7" t="s">
        <v>340</v>
      </c>
      <c r="CB41" s="7" t="s">
        <v>340</v>
      </c>
      <c r="CC41" s="7" t="s">
        <v>1306</v>
      </c>
      <c r="CD41" s="7" t="s">
        <v>340</v>
      </c>
      <c r="CE41" s="7" t="s">
        <v>340</v>
      </c>
      <c r="CF41" s="7" t="s">
        <v>340</v>
      </c>
      <c r="CG41" s="7" t="s">
        <v>340</v>
      </c>
      <c r="CH41" s="7" t="s">
        <v>340</v>
      </c>
      <c r="CI41" s="7" t="s">
        <v>340</v>
      </c>
      <c r="CJ41" s="7" t="s">
        <v>340</v>
      </c>
    </row>
    <row r="42" spans="1:88">
      <c r="A42" s="7" t="s">
        <v>706</v>
      </c>
      <c r="B42" s="7">
        <v>4049</v>
      </c>
      <c r="C42" s="7" t="str">
        <f t="shared" si="0"/>
        <v>IdP</v>
      </c>
      <c r="D42" s="7">
        <v>14</v>
      </c>
      <c r="E42" s="7" t="s">
        <v>340</v>
      </c>
      <c r="F42" s="7" t="s">
        <v>340</v>
      </c>
      <c r="G42" s="7" t="s">
        <v>340</v>
      </c>
      <c r="H42" s="7" t="s">
        <v>340</v>
      </c>
      <c r="I42" s="7" t="s">
        <v>340</v>
      </c>
      <c r="J42" s="7" t="s">
        <v>1307</v>
      </c>
      <c r="K42" s="7" t="s">
        <v>340</v>
      </c>
      <c r="L42" s="7" t="s">
        <v>340</v>
      </c>
      <c r="M42" s="7" t="s">
        <v>340</v>
      </c>
      <c r="N42" s="7" t="s">
        <v>340</v>
      </c>
      <c r="O42" s="7" t="s">
        <v>340</v>
      </c>
      <c r="P42" s="7" t="s">
        <v>1308</v>
      </c>
      <c r="Q42" s="7" t="s">
        <v>340</v>
      </c>
      <c r="R42" s="7" t="s">
        <v>340</v>
      </c>
      <c r="S42" s="7" t="s">
        <v>340</v>
      </c>
      <c r="T42" s="7" t="s">
        <v>340</v>
      </c>
      <c r="U42" s="7" t="s">
        <v>340</v>
      </c>
      <c r="V42" s="7" t="s">
        <v>340</v>
      </c>
      <c r="W42" s="7" t="s">
        <v>340</v>
      </c>
      <c r="X42" s="7" t="s">
        <v>340</v>
      </c>
      <c r="Y42" s="7" t="s">
        <v>340</v>
      </c>
      <c r="Z42" s="7" t="s">
        <v>340</v>
      </c>
      <c r="AA42" s="7" t="s">
        <v>340</v>
      </c>
      <c r="AB42" s="7" t="s">
        <v>340</v>
      </c>
      <c r="AC42" s="7" t="s">
        <v>340</v>
      </c>
      <c r="AD42" s="7" t="s">
        <v>340</v>
      </c>
      <c r="AE42" s="7" t="s">
        <v>340</v>
      </c>
      <c r="AF42" s="7" t="s">
        <v>340</v>
      </c>
      <c r="AG42" s="7" t="s">
        <v>340</v>
      </c>
      <c r="AH42" s="7" t="s">
        <v>340</v>
      </c>
      <c r="AI42" s="7" t="s">
        <v>340</v>
      </c>
      <c r="AJ42" s="7" t="s">
        <v>340</v>
      </c>
      <c r="AK42" s="7" t="s">
        <v>340</v>
      </c>
      <c r="AL42" s="7" t="s">
        <v>340</v>
      </c>
      <c r="AM42" s="7" t="s">
        <v>340</v>
      </c>
      <c r="AN42" s="7" t="s">
        <v>340</v>
      </c>
      <c r="AO42" s="7" t="s">
        <v>340</v>
      </c>
      <c r="AP42" s="7" t="s">
        <v>340</v>
      </c>
      <c r="AQ42" s="7" t="s">
        <v>340</v>
      </c>
      <c r="AR42" s="7" t="s">
        <v>340</v>
      </c>
      <c r="AS42" s="7" t="s">
        <v>340</v>
      </c>
      <c r="AT42" s="7" t="s">
        <v>1309</v>
      </c>
      <c r="AU42" s="7" t="s">
        <v>340</v>
      </c>
      <c r="AV42" s="7" t="s">
        <v>340</v>
      </c>
      <c r="AW42" s="7" t="s">
        <v>340</v>
      </c>
      <c r="AX42" s="7" t="s">
        <v>340</v>
      </c>
      <c r="AY42" s="7" t="s">
        <v>340</v>
      </c>
      <c r="AZ42" s="7" t="s">
        <v>340</v>
      </c>
      <c r="BA42" s="7" t="s">
        <v>1310</v>
      </c>
      <c r="BB42" s="7" t="s">
        <v>340</v>
      </c>
      <c r="BC42" s="7" t="s">
        <v>340</v>
      </c>
      <c r="BD42" s="7" t="s">
        <v>340</v>
      </c>
      <c r="BE42" s="7" t="s">
        <v>340</v>
      </c>
      <c r="BF42" s="7" t="s">
        <v>340</v>
      </c>
      <c r="BG42" s="7" t="s">
        <v>340</v>
      </c>
      <c r="BH42" s="7" t="s">
        <v>340</v>
      </c>
      <c r="BI42" s="7" t="s">
        <v>340</v>
      </c>
      <c r="BJ42" s="7" t="s">
        <v>340</v>
      </c>
      <c r="BK42" s="7" t="s">
        <v>340</v>
      </c>
      <c r="BL42" s="7" t="s">
        <v>340</v>
      </c>
      <c r="BM42" s="7" t="s">
        <v>1311</v>
      </c>
      <c r="BN42" s="7" t="s">
        <v>340</v>
      </c>
      <c r="BO42" s="7" t="s">
        <v>340</v>
      </c>
      <c r="BP42" s="7" t="s">
        <v>340</v>
      </c>
      <c r="BQ42" s="7" t="s">
        <v>340</v>
      </c>
      <c r="BR42" s="7" t="s">
        <v>340</v>
      </c>
      <c r="BS42" s="7" t="s">
        <v>340</v>
      </c>
      <c r="BT42" s="7" t="s">
        <v>340</v>
      </c>
      <c r="BU42" s="7" t="s">
        <v>340</v>
      </c>
      <c r="BV42" s="7" t="s">
        <v>340</v>
      </c>
      <c r="BW42" s="7" t="s">
        <v>340</v>
      </c>
      <c r="BX42" s="7" t="s">
        <v>1312</v>
      </c>
      <c r="BY42" s="7" t="s">
        <v>340</v>
      </c>
      <c r="BZ42" s="7" t="s">
        <v>340</v>
      </c>
      <c r="CA42" s="7" t="s">
        <v>340</v>
      </c>
      <c r="CB42" s="7" t="s">
        <v>340</v>
      </c>
      <c r="CC42" s="7" t="s">
        <v>340</v>
      </c>
      <c r="CD42" s="7" t="s">
        <v>340</v>
      </c>
      <c r="CE42" s="7" t="s">
        <v>340</v>
      </c>
      <c r="CF42" s="7" t="s">
        <v>340</v>
      </c>
      <c r="CG42" s="7" t="s">
        <v>340</v>
      </c>
      <c r="CH42" s="7" t="s">
        <v>340</v>
      </c>
      <c r="CI42" s="7" t="s">
        <v>340</v>
      </c>
      <c r="CJ42" s="7" t="s">
        <v>340</v>
      </c>
    </row>
    <row r="43" spans="1:88">
      <c r="A43" s="7" t="s">
        <v>707</v>
      </c>
      <c r="B43" s="7">
        <v>4019</v>
      </c>
      <c r="C43" s="7" t="str">
        <f t="shared" si="0"/>
        <v>IFSIISVI</v>
      </c>
      <c r="D43" s="7">
        <v>15</v>
      </c>
      <c r="E43" s="7" t="s">
        <v>340</v>
      </c>
      <c r="F43" s="7" t="s">
        <v>340</v>
      </c>
      <c r="G43" s="7" t="s">
        <v>340</v>
      </c>
      <c r="H43" s="7" t="s">
        <v>340</v>
      </c>
      <c r="I43" s="7" t="s">
        <v>340</v>
      </c>
      <c r="J43" s="7" t="s">
        <v>1313</v>
      </c>
      <c r="K43" s="7" t="s">
        <v>340</v>
      </c>
      <c r="L43" s="7" t="s">
        <v>340</v>
      </c>
      <c r="M43" s="7" t="s">
        <v>340</v>
      </c>
      <c r="N43" s="7" t="s">
        <v>340</v>
      </c>
      <c r="O43" s="7" t="s">
        <v>340</v>
      </c>
      <c r="P43" s="7" t="s">
        <v>340</v>
      </c>
      <c r="Q43" s="7" t="s">
        <v>340</v>
      </c>
      <c r="R43" s="7" t="s">
        <v>340</v>
      </c>
      <c r="S43" s="7" t="s">
        <v>340</v>
      </c>
      <c r="T43" s="7" t="s">
        <v>340</v>
      </c>
      <c r="U43" s="7" t="s">
        <v>340</v>
      </c>
      <c r="V43" s="7" t="s">
        <v>340</v>
      </c>
      <c r="W43" s="7" t="s">
        <v>340</v>
      </c>
      <c r="X43" s="7" t="s">
        <v>340</v>
      </c>
      <c r="Y43" s="7" t="s">
        <v>340</v>
      </c>
      <c r="Z43" s="7" t="s">
        <v>340</v>
      </c>
      <c r="AA43" s="7" t="s">
        <v>340</v>
      </c>
      <c r="AB43" s="7" t="s">
        <v>340</v>
      </c>
      <c r="AC43" s="7" t="s">
        <v>340</v>
      </c>
      <c r="AD43" s="7" t="s">
        <v>340</v>
      </c>
      <c r="AE43" s="7" t="s">
        <v>340</v>
      </c>
      <c r="AF43" s="7" t="s">
        <v>340</v>
      </c>
      <c r="AG43" s="7" t="s">
        <v>340</v>
      </c>
      <c r="AH43" s="7" t="s">
        <v>340</v>
      </c>
      <c r="AI43" s="7" t="s">
        <v>340</v>
      </c>
      <c r="AJ43" s="7" t="s">
        <v>340</v>
      </c>
      <c r="AK43" s="7" t="s">
        <v>340</v>
      </c>
      <c r="AL43" s="7" t="s">
        <v>340</v>
      </c>
      <c r="AM43" s="7" t="s">
        <v>340</v>
      </c>
      <c r="AN43" s="7" t="s">
        <v>340</v>
      </c>
      <c r="AO43" s="7" t="s">
        <v>340</v>
      </c>
      <c r="AP43" s="7" t="s">
        <v>340</v>
      </c>
      <c r="AQ43" s="7" t="s">
        <v>340</v>
      </c>
      <c r="AR43" s="7" t="s">
        <v>340</v>
      </c>
      <c r="AS43" s="7" t="s">
        <v>340</v>
      </c>
      <c r="AT43" s="7" t="s">
        <v>1314</v>
      </c>
      <c r="AU43" s="7" t="s">
        <v>340</v>
      </c>
      <c r="AV43" s="7" t="s">
        <v>340</v>
      </c>
      <c r="AW43" s="7" t="s">
        <v>340</v>
      </c>
      <c r="AX43" s="7" t="s">
        <v>340</v>
      </c>
      <c r="AY43" s="7" t="s">
        <v>340</v>
      </c>
      <c r="AZ43" s="7" t="s">
        <v>340</v>
      </c>
      <c r="BA43" s="7" t="s">
        <v>1315</v>
      </c>
      <c r="BB43" s="7" t="s">
        <v>340</v>
      </c>
      <c r="BC43" s="7" t="s">
        <v>340</v>
      </c>
      <c r="BD43" s="7" t="s">
        <v>340</v>
      </c>
      <c r="BE43" s="7" t="s">
        <v>340</v>
      </c>
      <c r="BF43" s="7" t="s">
        <v>340</v>
      </c>
      <c r="BG43" s="7" t="s">
        <v>340</v>
      </c>
      <c r="BH43" s="7" t="s">
        <v>340</v>
      </c>
      <c r="BI43" s="7" t="s">
        <v>340</v>
      </c>
      <c r="BJ43" s="7" t="s">
        <v>340</v>
      </c>
      <c r="BK43" s="7" t="s">
        <v>340</v>
      </c>
      <c r="BL43" s="7" t="s">
        <v>340</v>
      </c>
      <c r="BM43" s="7" t="s">
        <v>1316</v>
      </c>
      <c r="BN43" s="7" t="s">
        <v>340</v>
      </c>
      <c r="BO43" s="7" t="s">
        <v>340</v>
      </c>
      <c r="BP43" s="7" t="s">
        <v>340</v>
      </c>
      <c r="BQ43" s="7" t="s">
        <v>340</v>
      </c>
      <c r="BR43" s="7" t="s">
        <v>340</v>
      </c>
      <c r="BS43" s="7" t="s">
        <v>340</v>
      </c>
      <c r="BT43" s="7" t="s">
        <v>340</v>
      </c>
      <c r="BU43" s="7" t="s">
        <v>340</v>
      </c>
      <c r="BV43" s="7" t="s">
        <v>340</v>
      </c>
      <c r="BW43" s="7" t="s">
        <v>340</v>
      </c>
      <c r="BX43" s="7" t="s">
        <v>340</v>
      </c>
      <c r="BY43" s="7" t="s">
        <v>340</v>
      </c>
      <c r="BZ43" s="7" t="s">
        <v>340</v>
      </c>
      <c r="CA43" s="7" t="s">
        <v>340</v>
      </c>
      <c r="CB43" s="7" t="s">
        <v>340</v>
      </c>
      <c r="CC43" s="7" t="s">
        <v>340</v>
      </c>
      <c r="CD43" s="7" t="s">
        <v>340</v>
      </c>
      <c r="CE43" s="7" t="s">
        <v>340</v>
      </c>
      <c r="CF43" s="7" t="s">
        <v>340</v>
      </c>
      <c r="CG43" s="7" t="s">
        <v>340</v>
      </c>
      <c r="CH43" s="7" t="s">
        <v>340</v>
      </c>
      <c r="CI43" s="7" t="s">
        <v>340</v>
      </c>
      <c r="CJ43" s="7" t="s">
        <v>340</v>
      </c>
    </row>
    <row r="44" spans="1:88">
      <c r="A44" s="7" t="s">
        <v>708</v>
      </c>
      <c r="B44" s="7">
        <v>4048</v>
      </c>
      <c r="C44" s="7" t="str">
        <f t="shared" si="0"/>
        <v>IMTITG</v>
      </c>
      <c r="D44" s="7">
        <v>16</v>
      </c>
      <c r="E44" s="7" t="s">
        <v>340</v>
      </c>
      <c r="F44" s="7" t="s">
        <v>340</v>
      </c>
      <c r="G44" s="7" t="s">
        <v>340</v>
      </c>
      <c r="H44" s="7" t="s">
        <v>340</v>
      </c>
      <c r="I44" s="7" t="s">
        <v>340</v>
      </c>
      <c r="J44" s="7" t="s">
        <v>340</v>
      </c>
      <c r="K44" s="7" t="s">
        <v>340</v>
      </c>
      <c r="L44" s="7" t="s">
        <v>340</v>
      </c>
      <c r="M44" s="7" t="s">
        <v>340</v>
      </c>
      <c r="N44" s="7" t="s">
        <v>340</v>
      </c>
      <c r="O44" s="7" t="s">
        <v>340</v>
      </c>
      <c r="P44" s="7" t="s">
        <v>340</v>
      </c>
      <c r="Q44" s="7" t="s">
        <v>340</v>
      </c>
      <c r="R44" s="7" t="s">
        <v>340</v>
      </c>
      <c r="S44" s="7" t="s">
        <v>340</v>
      </c>
      <c r="T44" s="7" t="s">
        <v>340</v>
      </c>
      <c r="U44" s="7" t="s">
        <v>340</v>
      </c>
      <c r="V44" s="7" t="s">
        <v>340</v>
      </c>
      <c r="W44" s="7" t="s">
        <v>340</v>
      </c>
      <c r="X44" s="7" t="s">
        <v>340</v>
      </c>
      <c r="Y44" s="7" t="s">
        <v>340</v>
      </c>
      <c r="Z44" s="7" t="s">
        <v>340</v>
      </c>
      <c r="AA44" s="7" t="s">
        <v>340</v>
      </c>
      <c r="AB44" s="7" t="s">
        <v>340</v>
      </c>
      <c r="AC44" s="7" t="s">
        <v>340</v>
      </c>
      <c r="AD44" s="7" t="s">
        <v>340</v>
      </c>
      <c r="AE44" s="7" t="s">
        <v>340</v>
      </c>
      <c r="AF44" s="7" t="s">
        <v>340</v>
      </c>
      <c r="AG44" s="7" t="s">
        <v>340</v>
      </c>
      <c r="AH44" s="7" t="s">
        <v>340</v>
      </c>
      <c r="AI44" s="7" t="s">
        <v>340</v>
      </c>
      <c r="AJ44" s="7" t="s">
        <v>340</v>
      </c>
      <c r="AK44" s="7" t="s">
        <v>340</v>
      </c>
      <c r="AL44" s="7" t="s">
        <v>340</v>
      </c>
      <c r="AM44" s="7" t="s">
        <v>340</v>
      </c>
      <c r="AN44" s="7" t="s">
        <v>340</v>
      </c>
      <c r="AO44" s="7" t="s">
        <v>340</v>
      </c>
      <c r="AP44" s="7" t="s">
        <v>340</v>
      </c>
      <c r="AQ44" s="7" t="s">
        <v>340</v>
      </c>
      <c r="AR44" s="7" t="s">
        <v>340</v>
      </c>
      <c r="AS44" s="7" t="s">
        <v>340</v>
      </c>
      <c r="AT44" s="7" t="s">
        <v>1317</v>
      </c>
      <c r="AU44" s="7" t="s">
        <v>340</v>
      </c>
      <c r="AV44" s="7" t="s">
        <v>340</v>
      </c>
      <c r="AW44" s="7" t="s">
        <v>340</v>
      </c>
      <c r="AX44" s="7" t="s">
        <v>340</v>
      </c>
      <c r="AY44" s="7" t="s">
        <v>340</v>
      </c>
      <c r="AZ44" s="7" t="s">
        <v>340</v>
      </c>
      <c r="BA44" s="7" t="s">
        <v>1318</v>
      </c>
      <c r="BB44" s="7" t="s">
        <v>340</v>
      </c>
      <c r="BC44" s="7" t="s">
        <v>340</v>
      </c>
      <c r="BD44" s="7" t="s">
        <v>340</v>
      </c>
      <c r="BE44" s="7" t="s">
        <v>340</v>
      </c>
      <c r="BF44" s="7" t="s">
        <v>340</v>
      </c>
      <c r="BG44" s="7" t="s">
        <v>340</v>
      </c>
      <c r="BH44" s="7" t="s">
        <v>340</v>
      </c>
      <c r="BI44" s="7" t="s">
        <v>340</v>
      </c>
      <c r="BJ44" s="7" t="s">
        <v>340</v>
      </c>
      <c r="BK44" s="7" t="s">
        <v>340</v>
      </c>
      <c r="BL44" s="7" t="s">
        <v>340</v>
      </c>
      <c r="BM44" s="7" t="s">
        <v>1319</v>
      </c>
      <c r="BN44" s="7" t="s">
        <v>340</v>
      </c>
      <c r="BO44" s="7" t="s">
        <v>340</v>
      </c>
      <c r="BP44" s="7" t="s">
        <v>340</v>
      </c>
      <c r="BQ44" s="7" t="s">
        <v>340</v>
      </c>
      <c r="BR44" s="7" t="s">
        <v>340</v>
      </c>
      <c r="BS44" s="7" t="s">
        <v>340</v>
      </c>
      <c r="BT44" s="7" t="s">
        <v>340</v>
      </c>
      <c r="BU44" s="7" t="s">
        <v>340</v>
      </c>
      <c r="BV44" s="7" t="s">
        <v>340</v>
      </c>
      <c r="BW44" s="7" t="s">
        <v>340</v>
      </c>
      <c r="BX44" s="7" t="s">
        <v>340</v>
      </c>
      <c r="BY44" s="7" t="s">
        <v>340</v>
      </c>
      <c r="BZ44" s="7" t="s">
        <v>340</v>
      </c>
      <c r="CA44" s="7" t="s">
        <v>340</v>
      </c>
      <c r="CB44" s="7" t="s">
        <v>340</v>
      </c>
      <c r="CC44" s="7" t="s">
        <v>340</v>
      </c>
      <c r="CD44" s="7" t="s">
        <v>340</v>
      </c>
      <c r="CE44" s="7" t="s">
        <v>340</v>
      </c>
      <c r="CF44" s="7" t="s">
        <v>340</v>
      </c>
      <c r="CG44" s="7" t="s">
        <v>340</v>
      </c>
      <c r="CH44" s="7" t="s">
        <v>340</v>
      </c>
      <c r="CI44" s="7" t="s">
        <v>340</v>
      </c>
      <c r="CJ44" s="7" t="s">
        <v>340</v>
      </c>
    </row>
    <row r="45" spans="1:88">
      <c r="A45" s="7" t="s">
        <v>709</v>
      </c>
      <c r="B45" s="7">
        <v>4047</v>
      </c>
      <c r="C45" s="7" t="str">
        <f t="shared" si="0"/>
        <v>IPIS</v>
      </c>
      <c r="D45" s="7">
        <v>17</v>
      </c>
      <c r="E45" s="7" t="s">
        <v>340</v>
      </c>
      <c r="F45" s="7" t="s">
        <v>340</v>
      </c>
      <c r="G45" s="7" t="s">
        <v>340</v>
      </c>
      <c r="H45" s="7" t="s">
        <v>340</v>
      </c>
      <c r="I45" s="7" t="s">
        <v>340</v>
      </c>
      <c r="J45" s="7" t="s">
        <v>340</v>
      </c>
      <c r="K45" s="7" t="s">
        <v>340</v>
      </c>
      <c r="L45" s="7" t="s">
        <v>340</v>
      </c>
      <c r="M45" s="7" t="s">
        <v>340</v>
      </c>
      <c r="N45" s="7" t="s">
        <v>340</v>
      </c>
      <c r="O45" s="7" t="s">
        <v>340</v>
      </c>
      <c r="P45" s="7" t="s">
        <v>340</v>
      </c>
      <c r="Q45" s="7" t="s">
        <v>340</v>
      </c>
      <c r="R45" s="7" t="s">
        <v>340</v>
      </c>
      <c r="S45" s="7" t="s">
        <v>340</v>
      </c>
      <c r="T45" s="7" t="s">
        <v>340</v>
      </c>
      <c r="U45" s="7" t="s">
        <v>340</v>
      </c>
      <c r="V45" s="7" t="s">
        <v>340</v>
      </c>
      <c r="W45" s="7" t="s">
        <v>340</v>
      </c>
      <c r="X45" s="7" t="s">
        <v>340</v>
      </c>
      <c r="Y45" s="7" t="s">
        <v>340</v>
      </c>
      <c r="Z45" s="7" t="s">
        <v>340</v>
      </c>
      <c r="AA45" s="7" t="s">
        <v>340</v>
      </c>
      <c r="AB45" s="7" t="s">
        <v>340</v>
      </c>
      <c r="AC45" s="7" t="s">
        <v>340</v>
      </c>
      <c r="AD45" s="7" t="s">
        <v>340</v>
      </c>
      <c r="AE45" s="7" t="s">
        <v>340</v>
      </c>
      <c r="AF45" s="7" t="s">
        <v>340</v>
      </c>
      <c r="AG45" s="7" t="s">
        <v>340</v>
      </c>
      <c r="AH45" s="7" t="s">
        <v>340</v>
      </c>
      <c r="AI45" s="7" t="s">
        <v>340</v>
      </c>
      <c r="AJ45" s="7" t="s">
        <v>340</v>
      </c>
      <c r="AK45" s="7" t="s">
        <v>340</v>
      </c>
      <c r="AL45" s="7" t="s">
        <v>340</v>
      </c>
      <c r="AM45" s="7" t="s">
        <v>340</v>
      </c>
      <c r="AN45" s="7" t="s">
        <v>340</v>
      </c>
      <c r="AO45" s="7" t="s">
        <v>340</v>
      </c>
      <c r="AP45" s="7" t="s">
        <v>340</v>
      </c>
      <c r="AQ45" s="7" t="s">
        <v>340</v>
      </c>
      <c r="AR45" s="7" t="s">
        <v>340</v>
      </c>
      <c r="AS45" s="7" t="s">
        <v>340</v>
      </c>
      <c r="AT45" s="7" t="s">
        <v>340</v>
      </c>
      <c r="AU45" s="7" t="s">
        <v>340</v>
      </c>
      <c r="AV45" s="7" t="s">
        <v>340</v>
      </c>
      <c r="AW45" s="7" t="s">
        <v>340</v>
      </c>
      <c r="AX45" s="7" t="s">
        <v>340</v>
      </c>
      <c r="AY45" s="7" t="s">
        <v>340</v>
      </c>
      <c r="AZ45" s="7" t="s">
        <v>340</v>
      </c>
      <c r="BA45" s="7" t="s">
        <v>1320</v>
      </c>
      <c r="BB45" s="7" t="s">
        <v>340</v>
      </c>
      <c r="BC45" s="7" t="s">
        <v>340</v>
      </c>
      <c r="BD45" s="7" t="s">
        <v>340</v>
      </c>
      <c r="BE45" s="7" t="s">
        <v>340</v>
      </c>
      <c r="BF45" s="7" t="s">
        <v>340</v>
      </c>
      <c r="BG45" s="7" t="s">
        <v>340</v>
      </c>
      <c r="BH45" s="7" t="s">
        <v>340</v>
      </c>
      <c r="BI45" s="7" t="s">
        <v>340</v>
      </c>
      <c r="BJ45" s="7" t="s">
        <v>340</v>
      </c>
      <c r="BK45" s="7" t="s">
        <v>340</v>
      </c>
      <c r="BL45" s="7" t="s">
        <v>340</v>
      </c>
      <c r="BM45" s="7" t="s">
        <v>1321</v>
      </c>
      <c r="BN45" s="7" t="s">
        <v>340</v>
      </c>
      <c r="BO45" s="7" t="s">
        <v>340</v>
      </c>
      <c r="BP45" s="7" t="s">
        <v>340</v>
      </c>
      <c r="BQ45" s="7" t="s">
        <v>340</v>
      </c>
      <c r="BR45" s="7" t="s">
        <v>340</v>
      </c>
      <c r="BS45" s="7" t="s">
        <v>340</v>
      </c>
      <c r="BT45" s="7" t="s">
        <v>340</v>
      </c>
      <c r="BU45" s="7" t="s">
        <v>340</v>
      </c>
      <c r="BV45" s="7" t="s">
        <v>340</v>
      </c>
      <c r="BW45" s="7" t="s">
        <v>340</v>
      </c>
      <c r="BX45" s="7" t="s">
        <v>340</v>
      </c>
      <c r="BY45" s="7" t="s">
        <v>340</v>
      </c>
      <c r="BZ45" s="7" t="s">
        <v>340</v>
      </c>
      <c r="CA45" s="7" t="s">
        <v>340</v>
      </c>
      <c r="CB45" s="7" t="s">
        <v>340</v>
      </c>
      <c r="CC45" s="7" t="s">
        <v>340</v>
      </c>
      <c r="CD45" s="7" t="s">
        <v>340</v>
      </c>
      <c r="CE45" s="7" t="s">
        <v>340</v>
      </c>
      <c r="CF45" s="7" t="s">
        <v>340</v>
      </c>
      <c r="CG45" s="7" t="s">
        <v>340</v>
      </c>
      <c r="CH45" s="7" t="s">
        <v>340</v>
      </c>
      <c r="CI45" s="7" t="s">
        <v>340</v>
      </c>
      <c r="CJ45" s="7" t="s">
        <v>340</v>
      </c>
    </row>
    <row r="46" spans="1:88">
      <c r="A46" s="7" t="s">
        <v>710</v>
      </c>
      <c r="B46" s="7">
        <v>4045</v>
      </c>
      <c r="C46" s="7" t="str">
        <f t="shared" si="0"/>
        <v>ITECO</v>
      </c>
      <c r="D46" s="7">
        <v>18</v>
      </c>
      <c r="E46" s="7" t="s">
        <v>340</v>
      </c>
      <c r="F46" s="7" t="s">
        <v>340</v>
      </c>
      <c r="G46" s="7" t="s">
        <v>340</v>
      </c>
      <c r="H46" s="7" t="s">
        <v>340</v>
      </c>
      <c r="I46" s="7" t="s">
        <v>340</v>
      </c>
      <c r="J46" s="7" t="s">
        <v>340</v>
      </c>
      <c r="K46" s="7" t="s">
        <v>340</v>
      </c>
      <c r="L46" s="7" t="s">
        <v>340</v>
      </c>
      <c r="M46" s="7" t="s">
        <v>340</v>
      </c>
      <c r="N46" s="7" t="s">
        <v>340</v>
      </c>
      <c r="O46" s="7" t="s">
        <v>340</v>
      </c>
      <c r="P46" s="7" t="s">
        <v>340</v>
      </c>
      <c r="Q46" s="7" t="s">
        <v>340</v>
      </c>
      <c r="R46" s="7" t="s">
        <v>340</v>
      </c>
      <c r="S46" s="7" t="s">
        <v>340</v>
      </c>
      <c r="T46" s="7" t="s">
        <v>340</v>
      </c>
      <c r="U46" s="7" t="s">
        <v>340</v>
      </c>
      <c r="V46" s="7" t="s">
        <v>340</v>
      </c>
      <c r="W46" s="7" t="s">
        <v>340</v>
      </c>
      <c r="X46" s="7" t="s">
        <v>340</v>
      </c>
      <c r="Y46" s="7" t="s">
        <v>340</v>
      </c>
      <c r="Z46" s="7" t="s">
        <v>340</v>
      </c>
      <c r="AA46" s="7" t="s">
        <v>340</v>
      </c>
      <c r="AB46" s="7" t="s">
        <v>340</v>
      </c>
      <c r="AC46" s="7" t="s">
        <v>340</v>
      </c>
      <c r="AD46" s="7" t="s">
        <v>340</v>
      </c>
      <c r="AE46" s="7" t="s">
        <v>340</v>
      </c>
      <c r="AF46" s="7" t="s">
        <v>340</v>
      </c>
      <c r="AG46" s="7" t="s">
        <v>340</v>
      </c>
      <c r="AH46" s="7" t="s">
        <v>340</v>
      </c>
      <c r="AI46" s="7" t="s">
        <v>340</v>
      </c>
      <c r="AJ46" s="7" t="s">
        <v>340</v>
      </c>
      <c r="AK46" s="7" t="s">
        <v>340</v>
      </c>
      <c r="AL46" s="7" t="s">
        <v>340</v>
      </c>
      <c r="AM46" s="7" t="s">
        <v>340</v>
      </c>
      <c r="AN46" s="7" t="s">
        <v>340</v>
      </c>
      <c r="AO46" s="7" t="s">
        <v>340</v>
      </c>
      <c r="AP46" s="7" t="s">
        <v>340</v>
      </c>
      <c r="AQ46" s="7" t="s">
        <v>340</v>
      </c>
      <c r="AR46" s="7" t="s">
        <v>340</v>
      </c>
      <c r="AS46" s="7" t="s">
        <v>340</v>
      </c>
      <c r="AT46" s="7" t="s">
        <v>340</v>
      </c>
      <c r="AU46" s="7" t="s">
        <v>340</v>
      </c>
      <c r="AV46" s="7" t="s">
        <v>340</v>
      </c>
      <c r="AW46" s="7" t="s">
        <v>340</v>
      </c>
      <c r="AX46" s="7" t="s">
        <v>340</v>
      </c>
      <c r="AY46" s="7" t="s">
        <v>340</v>
      </c>
      <c r="AZ46" s="7" t="s">
        <v>340</v>
      </c>
      <c r="BA46" s="7" t="s">
        <v>1322</v>
      </c>
      <c r="BB46" s="7" t="s">
        <v>340</v>
      </c>
      <c r="BC46" s="7" t="s">
        <v>340</v>
      </c>
      <c r="BD46" s="7" t="s">
        <v>340</v>
      </c>
      <c r="BE46" s="7" t="s">
        <v>340</v>
      </c>
      <c r="BF46" s="7" t="s">
        <v>340</v>
      </c>
      <c r="BG46" s="7" t="s">
        <v>340</v>
      </c>
      <c r="BH46" s="7" t="s">
        <v>340</v>
      </c>
      <c r="BI46" s="7" t="s">
        <v>340</v>
      </c>
      <c r="BJ46" s="7" t="s">
        <v>340</v>
      </c>
      <c r="BK46" s="7" t="s">
        <v>340</v>
      </c>
      <c r="BL46" s="7" t="s">
        <v>340</v>
      </c>
      <c r="BM46" s="7" t="s">
        <v>1323</v>
      </c>
      <c r="BN46" s="7" t="s">
        <v>340</v>
      </c>
      <c r="BO46" s="7" t="s">
        <v>340</v>
      </c>
      <c r="BP46" s="7" t="s">
        <v>340</v>
      </c>
      <c r="BQ46" s="7" t="s">
        <v>340</v>
      </c>
      <c r="BR46" s="7" t="s">
        <v>340</v>
      </c>
      <c r="BS46" s="7" t="s">
        <v>340</v>
      </c>
      <c r="BT46" s="7" t="s">
        <v>340</v>
      </c>
      <c r="BU46" s="7" t="s">
        <v>340</v>
      </c>
      <c r="BV46" s="7" t="s">
        <v>340</v>
      </c>
      <c r="BW46" s="7" t="s">
        <v>340</v>
      </c>
      <c r="BX46" s="7" t="s">
        <v>340</v>
      </c>
      <c r="BY46" s="7" t="s">
        <v>340</v>
      </c>
      <c r="BZ46" s="7" t="s">
        <v>340</v>
      </c>
      <c r="CA46" s="7" t="s">
        <v>340</v>
      </c>
      <c r="CB46" s="7" t="s">
        <v>340</v>
      </c>
      <c r="CC46" s="7" t="s">
        <v>340</v>
      </c>
      <c r="CD46" s="7" t="s">
        <v>340</v>
      </c>
      <c r="CE46" s="7" t="s">
        <v>340</v>
      </c>
      <c r="CF46" s="7" t="s">
        <v>340</v>
      </c>
      <c r="CG46" s="7" t="s">
        <v>340</v>
      </c>
      <c r="CH46" s="7" t="s">
        <v>340</v>
      </c>
      <c r="CI46" s="7" t="s">
        <v>340</v>
      </c>
      <c r="CJ46" s="7" t="s">
        <v>340</v>
      </c>
    </row>
    <row r="47" spans="1:88">
      <c r="A47" s="7" t="s">
        <v>711</v>
      </c>
      <c r="B47" s="7">
        <v>4044</v>
      </c>
      <c r="C47" s="7" t="str">
        <f t="shared" si="0"/>
        <v>JoinForWater</v>
      </c>
      <c r="D47" s="7">
        <v>19</v>
      </c>
      <c r="E47" s="7" t="s">
        <v>340</v>
      </c>
      <c r="F47" s="7" t="s">
        <v>340</v>
      </c>
      <c r="G47" s="7" t="s">
        <v>340</v>
      </c>
      <c r="H47" s="7" t="s">
        <v>340</v>
      </c>
      <c r="I47" s="7" t="s">
        <v>340</v>
      </c>
      <c r="J47" s="7" t="s">
        <v>340</v>
      </c>
      <c r="K47" s="7" t="s">
        <v>340</v>
      </c>
      <c r="L47" s="7" t="s">
        <v>340</v>
      </c>
      <c r="M47" s="7" t="s">
        <v>340</v>
      </c>
      <c r="N47" s="7" t="s">
        <v>340</v>
      </c>
      <c r="O47" s="7" t="s">
        <v>340</v>
      </c>
      <c r="P47" s="7" t="s">
        <v>340</v>
      </c>
      <c r="Q47" s="7" t="s">
        <v>340</v>
      </c>
      <c r="R47" s="7" t="s">
        <v>340</v>
      </c>
      <c r="S47" s="7" t="s">
        <v>340</v>
      </c>
      <c r="T47" s="7" t="s">
        <v>340</v>
      </c>
      <c r="U47" s="7" t="s">
        <v>340</v>
      </c>
      <c r="V47" s="7" t="s">
        <v>340</v>
      </c>
      <c r="W47" s="7" t="s">
        <v>340</v>
      </c>
      <c r="X47" s="7" t="s">
        <v>340</v>
      </c>
      <c r="Y47" s="7" t="s">
        <v>340</v>
      </c>
      <c r="Z47" s="7" t="s">
        <v>340</v>
      </c>
      <c r="AA47" s="7" t="s">
        <v>340</v>
      </c>
      <c r="AB47" s="7" t="s">
        <v>340</v>
      </c>
      <c r="AC47" s="7" t="s">
        <v>340</v>
      </c>
      <c r="AD47" s="7" t="s">
        <v>340</v>
      </c>
      <c r="AE47" s="7" t="s">
        <v>340</v>
      </c>
      <c r="AF47" s="7" t="s">
        <v>340</v>
      </c>
      <c r="AG47" s="7" t="s">
        <v>340</v>
      </c>
      <c r="AH47" s="7" t="s">
        <v>340</v>
      </c>
      <c r="AI47" s="7" t="s">
        <v>340</v>
      </c>
      <c r="AJ47" s="7" t="s">
        <v>340</v>
      </c>
      <c r="AK47" s="7" t="s">
        <v>340</v>
      </c>
      <c r="AL47" s="7" t="s">
        <v>340</v>
      </c>
      <c r="AM47" s="7" t="s">
        <v>340</v>
      </c>
      <c r="AN47" s="7" t="s">
        <v>340</v>
      </c>
      <c r="AO47" s="7" t="s">
        <v>340</v>
      </c>
      <c r="AP47" s="7" t="s">
        <v>340</v>
      </c>
      <c r="AQ47" s="7" t="s">
        <v>340</v>
      </c>
      <c r="AR47" s="7" t="s">
        <v>340</v>
      </c>
      <c r="AS47" s="7" t="s">
        <v>340</v>
      </c>
      <c r="AT47" s="7" t="s">
        <v>340</v>
      </c>
      <c r="AU47" s="7" t="s">
        <v>340</v>
      </c>
      <c r="AV47" s="7" t="s">
        <v>340</v>
      </c>
      <c r="AW47" s="7" t="s">
        <v>340</v>
      </c>
      <c r="AX47" s="7" t="s">
        <v>340</v>
      </c>
      <c r="AY47" s="7" t="s">
        <v>340</v>
      </c>
      <c r="AZ47" s="7" t="s">
        <v>340</v>
      </c>
      <c r="BA47" s="7" t="s">
        <v>340</v>
      </c>
      <c r="BB47" s="7" t="s">
        <v>340</v>
      </c>
      <c r="BC47" s="7" t="s">
        <v>340</v>
      </c>
      <c r="BD47" s="7" t="s">
        <v>340</v>
      </c>
      <c r="BE47" s="7" t="s">
        <v>340</v>
      </c>
      <c r="BF47" s="7" t="s">
        <v>340</v>
      </c>
      <c r="BG47" s="7" t="s">
        <v>340</v>
      </c>
      <c r="BH47" s="7" t="s">
        <v>340</v>
      </c>
      <c r="BI47" s="7" t="s">
        <v>340</v>
      </c>
      <c r="BJ47" s="7" t="s">
        <v>340</v>
      </c>
      <c r="BK47" s="7" t="s">
        <v>340</v>
      </c>
      <c r="BL47" s="7" t="s">
        <v>340</v>
      </c>
      <c r="BM47" s="7" t="s">
        <v>1324</v>
      </c>
      <c r="BN47" s="7" t="s">
        <v>340</v>
      </c>
      <c r="BO47" s="7" t="s">
        <v>340</v>
      </c>
      <c r="BP47" s="7" t="s">
        <v>340</v>
      </c>
      <c r="BQ47" s="7" t="s">
        <v>340</v>
      </c>
      <c r="BR47" s="7" t="s">
        <v>340</v>
      </c>
      <c r="BS47" s="7" t="s">
        <v>340</v>
      </c>
      <c r="BT47" s="7" t="s">
        <v>340</v>
      </c>
      <c r="BU47" s="7" t="s">
        <v>340</v>
      </c>
      <c r="BV47" s="7" t="s">
        <v>340</v>
      </c>
      <c r="BW47" s="7" t="s">
        <v>340</v>
      </c>
      <c r="BX47" s="7" t="s">
        <v>340</v>
      </c>
      <c r="BY47" s="7" t="s">
        <v>340</v>
      </c>
      <c r="BZ47" s="7" t="s">
        <v>340</v>
      </c>
      <c r="CA47" s="7" t="s">
        <v>340</v>
      </c>
      <c r="CB47" s="7" t="s">
        <v>340</v>
      </c>
      <c r="CC47" s="7" t="s">
        <v>340</v>
      </c>
      <c r="CD47" s="7" t="s">
        <v>340</v>
      </c>
      <c r="CE47" s="7" t="s">
        <v>340</v>
      </c>
      <c r="CF47" s="7" t="s">
        <v>340</v>
      </c>
      <c r="CG47" s="7" t="s">
        <v>340</v>
      </c>
      <c r="CH47" s="7" t="s">
        <v>340</v>
      </c>
      <c r="CI47" s="7" t="s">
        <v>340</v>
      </c>
      <c r="CJ47" s="7" t="s">
        <v>340</v>
      </c>
    </row>
    <row r="48" spans="1:88">
      <c r="A48" s="7" t="s">
        <v>712</v>
      </c>
      <c r="B48" s="7">
        <v>4042</v>
      </c>
      <c r="C48" s="7" t="str">
        <f t="shared" si="0"/>
        <v>KIYO</v>
      </c>
      <c r="D48" s="7">
        <v>20</v>
      </c>
      <c r="E48" s="7" t="s">
        <v>340</v>
      </c>
      <c r="F48" s="7" t="s">
        <v>340</v>
      </c>
      <c r="G48" s="7" t="s">
        <v>340</v>
      </c>
      <c r="H48" s="7" t="s">
        <v>340</v>
      </c>
      <c r="I48" s="7" t="s">
        <v>340</v>
      </c>
      <c r="J48" s="7" t="s">
        <v>340</v>
      </c>
      <c r="K48" s="7" t="s">
        <v>340</v>
      </c>
      <c r="L48" s="7" t="s">
        <v>340</v>
      </c>
      <c r="M48" s="7" t="s">
        <v>340</v>
      </c>
      <c r="N48" s="7" t="s">
        <v>340</v>
      </c>
      <c r="O48" s="7" t="s">
        <v>340</v>
      </c>
      <c r="P48" s="7" t="s">
        <v>340</v>
      </c>
      <c r="Q48" s="7" t="s">
        <v>340</v>
      </c>
      <c r="R48" s="7" t="s">
        <v>340</v>
      </c>
      <c r="S48" s="7" t="s">
        <v>340</v>
      </c>
      <c r="T48" s="7" t="s">
        <v>340</v>
      </c>
      <c r="U48" s="7" t="s">
        <v>340</v>
      </c>
      <c r="V48" s="7" t="s">
        <v>340</v>
      </c>
      <c r="W48" s="7" t="s">
        <v>340</v>
      </c>
      <c r="X48" s="7" t="s">
        <v>340</v>
      </c>
      <c r="Y48" s="7" t="s">
        <v>340</v>
      </c>
      <c r="Z48" s="7" t="s">
        <v>340</v>
      </c>
      <c r="AA48" s="7" t="s">
        <v>340</v>
      </c>
      <c r="AB48" s="7" t="s">
        <v>340</v>
      </c>
      <c r="AC48" s="7" t="s">
        <v>340</v>
      </c>
      <c r="AD48" s="7" t="s">
        <v>340</v>
      </c>
      <c r="AE48" s="7" t="s">
        <v>340</v>
      </c>
      <c r="AF48" s="7" t="s">
        <v>340</v>
      </c>
      <c r="AG48" s="7" t="s">
        <v>340</v>
      </c>
      <c r="AH48" s="7" t="s">
        <v>340</v>
      </c>
      <c r="AI48" s="7" t="s">
        <v>340</v>
      </c>
      <c r="AJ48" s="7" t="s">
        <v>340</v>
      </c>
      <c r="AK48" s="7" t="s">
        <v>340</v>
      </c>
      <c r="AL48" s="7" t="s">
        <v>340</v>
      </c>
      <c r="AM48" s="7" t="s">
        <v>340</v>
      </c>
      <c r="AN48" s="7" t="s">
        <v>340</v>
      </c>
      <c r="AO48" s="7" t="s">
        <v>340</v>
      </c>
      <c r="AP48" s="7" t="s">
        <v>340</v>
      </c>
      <c r="AQ48" s="7" t="s">
        <v>340</v>
      </c>
      <c r="AR48" s="7" t="s">
        <v>340</v>
      </c>
      <c r="AS48" s="7" t="s">
        <v>340</v>
      </c>
      <c r="AT48" s="7" t="s">
        <v>340</v>
      </c>
      <c r="AU48" s="7" t="s">
        <v>340</v>
      </c>
      <c r="AV48" s="7" t="s">
        <v>340</v>
      </c>
      <c r="AW48" s="7" t="s">
        <v>340</v>
      </c>
      <c r="AX48" s="7" t="s">
        <v>340</v>
      </c>
      <c r="AY48" s="7" t="s">
        <v>340</v>
      </c>
      <c r="AZ48" s="7" t="s">
        <v>340</v>
      </c>
      <c r="BA48" s="7" t="s">
        <v>340</v>
      </c>
      <c r="BB48" s="7" t="s">
        <v>340</v>
      </c>
      <c r="BC48" s="7" t="s">
        <v>340</v>
      </c>
      <c r="BD48" s="7" t="s">
        <v>340</v>
      </c>
      <c r="BE48" s="7" t="s">
        <v>340</v>
      </c>
      <c r="BF48" s="7" t="s">
        <v>340</v>
      </c>
      <c r="BG48" s="7" t="s">
        <v>340</v>
      </c>
      <c r="BH48" s="7" t="s">
        <v>340</v>
      </c>
      <c r="BI48" s="7" t="s">
        <v>340</v>
      </c>
      <c r="BJ48" s="7" t="s">
        <v>340</v>
      </c>
      <c r="BK48" s="7" t="s">
        <v>340</v>
      </c>
      <c r="BL48" s="7" t="s">
        <v>340</v>
      </c>
      <c r="BM48" s="7" t="s">
        <v>1325</v>
      </c>
      <c r="BN48" s="7" t="s">
        <v>340</v>
      </c>
      <c r="BO48" s="7" t="s">
        <v>340</v>
      </c>
      <c r="BP48" s="7" t="s">
        <v>340</v>
      </c>
      <c r="BQ48" s="7" t="s">
        <v>340</v>
      </c>
      <c r="BR48" s="7" t="s">
        <v>340</v>
      </c>
      <c r="BS48" s="7" t="s">
        <v>340</v>
      </c>
      <c r="BT48" s="7" t="s">
        <v>340</v>
      </c>
      <c r="BU48" s="7" t="s">
        <v>340</v>
      </c>
      <c r="BV48" s="7" t="s">
        <v>340</v>
      </c>
      <c r="BW48" s="7" t="s">
        <v>340</v>
      </c>
      <c r="BX48" s="7" t="s">
        <v>340</v>
      </c>
      <c r="BY48" s="7" t="s">
        <v>340</v>
      </c>
      <c r="BZ48" s="7" t="s">
        <v>340</v>
      </c>
      <c r="CA48" s="7" t="s">
        <v>340</v>
      </c>
      <c r="CB48" s="7" t="s">
        <v>340</v>
      </c>
      <c r="CC48" s="7" t="s">
        <v>340</v>
      </c>
      <c r="CD48" s="7" t="s">
        <v>340</v>
      </c>
      <c r="CE48" s="7" t="s">
        <v>340</v>
      </c>
      <c r="CF48" s="7" t="s">
        <v>340</v>
      </c>
      <c r="CG48" s="7" t="s">
        <v>340</v>
      </c>
      <c r="CH48" s="7" t="s">
        <v>340</v>
      </c>
      <c r="CI48" s="7" t="s">
        <v>340</v>
      </c>
      <c r="CJ48" s="7" t="s">
        <v>340</v>
      </c>
    </row>
    <row r="49" spans="1:88">
      <c r="A49" s="7" t="s">
        <v>713</v>
      </c>
      <c r="B49" s="7">
        <v>4040</v>
      </c>
      <c r="C49" s="7" t="str">
        <f t="shared" si="0"/>
        <v>LFTW</v>
      </c>
      <c r="D49" s="7">
        <v>21</v>
      </c>
      <c r="E49" s="7" t="s">
        <v>340</v>
      </c>
      <c r="F49" s="7" t="s">
        <v>340</v>
      </c>
      <c r="G49" s="7" t="s">
        <v>340</v>
      </c>
      <c r="H49" s="7" t="s">
        <v>340</v>
      </c>
      <c r="I49" s="7" t="s">
        <v>340</v>
      </c>
      <c r="J49" s="7" t="s">
        <v>340</v>
      </c>
      <c r="K49" s="7" t="s">
        <v>340</v>
      </c>
      <c r="L49" s="7" t="s">
        <v>340</v>
      </c>
      <c r="M49" s="7" t="s">
        <v>340</v>
      </c>
      <c r="N49" s="7" t="s">
        <v>340</v>
      </c>
      <c r="O49" s="7" t="s">
        <v>340</v>
      </c>
      <c r="P49" s="7" t="s">
        <v>340</v>
      </c>
      <c r="Q49" s="7" t="s">
        <v>340</v>
      </c>
      <c r="R49" s="7" t="s">
        <v>340</v>
      </c>
      <c r="S49" s="7" t="s">
        <v>340</v>
      </c>
      <c r="T49" s="7" t="s">
        <v>340</v>
      </c>
      <c r="U49" s="7" t="s">
        <v>340</v>
      </c>
      <c r="V49" s="7" t="s">
        <v>340</v>
      </c>
      <c r="W49" s="7" t="s">
        <v>340</v>
      </c>
      <c r="X49" s="7" t="s">
        <v>340</v>
      </c>
      <c r="Y49" s="7" t="s">
        <v>340</v>
      </c>
      <c r="Z49" s="7" t="s">
        <v>340</v>
      </c>
      <c r="AA49" s="7" t="s">
        <v>340</v>
      </c>
      <c r="AB49" s="7" t="s">
        <v>340</v>
      </c>
      <c r="AC49" s="7" t="s">
        <v>340</v>
      </c>
      <c r="AD49" s="7" t="s">
        <v>340</v>
      </c>
      <c r="AE49" s="7" t="s">
        <v>340</v>
      </c>
      <c r="AF49" s="7" t="s">
        <v>340</v>
      </c>
      <c r="AG49" s="7" t="s">
        <v>340</v>
      </c>
      <c r="AH49" s="7" t="s">
        <v>340</v>
      </c>
      <c r="AI49" s="7" t="s">
        <v>340</v>
      </c>
      <c r="AJ49" s="7" t="s">
        <v>340</v>
      </c>
      <c r="AK49" s="7" t="s">
        <v>340</v>
      </c>
      <c r="AL49" s="7" t="s">
        <v>340</v>
      </c>
      <c r="AM49" s="7" t="s">
        <v>340</v>
      </c>
      <c r="AN49" s="7" t="s">
        <v>340</v>
      </c>
      <c r="AO49" s="7" t="s">
        <v>340</v>
      </c>
      <c r="AP49" s="7" t="s">
        <v>340</v>
      </c>
      <c r="AQ49" s="7" t="s">
        <v>340</v>
      </c>
      <c r="AR49" s="7" t="s">
        <v>340</v>
      </c>
      <c r="AS49" s="7" t="s">
        <v>340</v>
      </c>
      <c r="AT49" s="7" t="s">
        <v>340</v>
      </c>
      <c r="AU49" s="7" t="s">
        <v>340</v>
      </c>
      <c r="AV49" s="7" t="s">
        <v>340</v>
      </c>
      <c r="AW49" s="7" t="s">
        <v>340</v>
      </c>
      <c r="AX49" s="7" t="s">
        <v>340</v>
      </c>
      <c r="AY49" s="7" t="s">
        <v>340</v>
      </c>
      <c r="AZ49" s="7" t="s">
        <v>340</v>
      </c>
      <c r="BA49" s="7" t="s">
        <v>340</v>
      </c>
      <c r="BB49" s="7" t="s">
        <v>340</v>
      </c>
      <c r="BC49" s="7" t="s">
        <v>340</v>
      </c>
      <c r="BD49" s="7" t="s">
        <v>340</v>
      </c>
      <c r="BE49" s="7" t="s">
        <v>340</v>
      </c>
      <c r="BF49" s="7" t="s">
        <v>340</v>
      </c>
      <c r="BG49" s="7" t="s">
        <v>340</v>
      </c>
      <c r="BH49" s="7" t="s">
        <v>340</v>
      </c>
      <c r="BI49" s="7" t="s">
        <v>340</v>
      </c>
      <c r="BJ49" s="7" t="s">
        <v>340</v>
      </c>
      <c r="BK49" s="7" t="s">
        <v>340</v>
      </c>
      <c r="BL49" s="7" t="s">
        <v>340</v>
      </c>
      <c r="BM49" s="7" t="s">
        <v>1326</v>
      </c>
      <c r="BN49" s="7" t="s">
        <v>340</v>
      </c>
      <c r="BO49" s="7" t="s">
        <v>340</v>
      </c>
      <c r="BP49" s="7" t="s">
        <v>340</v>
      </c>
      <c r="BQ49" s="7" t="s">
        <v>340</v>
      </c>
      <c r="BR49" s="7" t="s">
        <v>340</v>
      </c>
      <c r="BS49" s="7" t="s">
        <v>340</v>
      </c>
      <c r="BT49" s="7" t="s">
        <v>340</v>
      </c>
      <c r="BU49" s="7" t="s">
        <v>340</v>
      </c>
      <c r="BV49" s="7" t="s">
        <v>340</v>
      </c>
      <c r="BW49" s="7" t="s">
        <v>340</v>
      </c>
      <c r="BX49" s="7" t="s">
        <v>340</v>
      </c>
      <c r="BY49" s="7" t="s">
        <v>340</v>
      </c>
      <c r="BZ49" s="7" t="s">
        <v>340</v>
      </c>
      <c r="CA49" s="7" t="s">
        <v>340</v>
      </c>
      <c r="CB49" s="7" t="s">
        <v>340</v>
      </c>
      <c r="CC49" s="7" t="s">
        <v>340</v>
      </c>
      <c r="CD49" s="7" t="s">
        <v>340</v>
      </c>
      <c r="CE49" s="7" t="s">
        <v>340</v>
      </c>
      <c r="CF49" s="7" t="s">
        <v>340</v>
      </c>
      <c r="CG49" s="7" t="s">
        <v>340</v>
      </c>
      <c r="CH49" s="7" t="s">
        <v>340</v>
      </c>
      <c r="CI49" s="7" t="s">
        <v>340</v>
      </c>
      <c r="CJ49" s="7" t="s">
        <v>340</v>
      </c>
    </row>
    <row r="50" spans="1:88">
      <c r="A50" s="7" t="s">
        <v>714</v>
      </c>
      <c r="B50" s="7">
        <v>4041</v>
      </c>
      <c r="C50" s="7" t="str">
        <f t="shared" si="0"/>
        <v>LHAC</v>
      </c>
      <c r="E50" s="7" t="s">
        <v>340</v>
      </c>
      <c r="F50" s="7" t="s">
        <v>340</v>
      </c>
      <c r="G50" s="7" t="s">
        <v>340</v>
      </c>
      <c r="H50" s="7" t="s">
        <v>340</v>
      </c>
      <c r="I50" s="7" t="s">
        <v>340</v>
      </c>
      <c r="J50" s="7" t="s">
        <v>340</v>
      </c>
      <c r="K50" s="7" t="s">
        <v>340</v>
      </c>
      <c r="L50" s="7" t="s">
        <v>340</v>
      </c>
      <c r="M50" s="7" t="s">
        <v>340</v>
      </c>
      <c r="N50" s="7" t="s">
        <v>340</v>
      </c>
      <c r="O50" s="7" t="s">
        <v>340</v>
      </c>
      <c r="P50" s="7" t="s">
        <v>340</v>
      </c>
      <c r="Q50" s="7" t="s">
        <v>340</v>
      </c>
      <c r="R50" s="7" t="s">
        <v>340</v>
      </c>
      <c r="S50" s="7" t="s">
        <v>340</v>
      </c>
      <c r="T50" s="7" t="s">
        <v>340</v>
      </c>
      <c r="U50" s="7" t="s">
        <v>340</v>
      </c>
      <c r="V50" s="7" t="s">
        <v>340</v>
      </c>
      <c r="W50" s="7" t="s">
        <v>340</v>
      </c>
      <c r="X50" s="7" t="s">
        <v>340</v>
      </c>
      <c r="Y50" s="7" t="s">
        <v>340</v>
      </c>
      <c r="Z50" s="7" t="s">
        <v>340</v>
      </c>
      <c r="AA50" s="7" t="s">
        <v>340</v>
      </c>
      <c r="AB50" s="7" t="s">
        <v>340</v>
      </c>
      <c r="AC50" s="7" t="s">
        <v>340</v>
      </c>
      <c r="AD50" s="7" t="s">
        <v>340</v>
      </c>
      <c r="AE50" s="7" t="s">
        <v>340</v>
      </c>
      <c r="AF50" s="7" t="s">
        <v>340</v>
      </c>
      <c r="AG50" s="7" t="s">
        <v>340</v>
      </c>
      <c r="AH50" s="7" t="s">
        <v>340</v>
      </c>
      <c r="AI50" s="7" t="s">
        <v>340</v>
      </c>
      <c r="AJ50" s="7" t="s">
        <v>340</v>
      </c>
      <c r="AK50" s="7" t="s">
        <v>340</v>
      </c>
      <c r="AL50" s="7" t="s">
        <v>340</v>
      </c>
      <c r="AM50" s="7" t="s">
        <v>340</v>
      </c>
      <c r="AN50" s="7" t="s">
        <v>340</v>
      </c>
      <c r="AO50" s="7" t="s">
        <v>340</v>
      </c>
      <c r="AP50" s="7" t="s">
        <v>340</v>
      </c>
      <c r="AQ50" s="7" t="s">
        <v>340</v>
      </c>
      <c r="AR50" s="7" t="s">
        <v>340</v>
      </c>
      <c r="AS50" s="7" t="s">
        <v>340</v>
      </c>
      <c r="AT50" s="7" t="s">
        <v>340</v>
      </c>
      <c r="AU50" s="7" t="s">
        <v>340</v>
      </c>
      <c r="AV50" s="7" t="s">
        <v>340</v>
      </c>
      <c r="AW50" s="7" t="s">
        <v>340</v>
      </c>
      <c r="AX50" s="7" t="s">
        <v>340</v>
      </c>
      <c r="AY50" s="7" t="s">
        <v>340</v>
      </c>
      <c r="AZ50" s="7" t="s">
        <v>340</v>
      </c>
      <c r="BA50" s="7" t="s">
        <v>340</v>
      </c>
      <c r="BB50" s="7" t="s">
        <v>340</v>
      </c>
      <c r="BC50" s="7" t="s">
        <v>340</v>
      </c>
      <c r="BD50" s="7" t="s">
        <v>340</v>
      </c>
      <c r="BE50" s="7" t="s">
        <v>340</v>
      </c>
      <c r="BF50" s="7" t="s">
        <v>340</v>
      </c>
      <c r="BG50" s="7" t="s">
        <v>340</v>
      </c>
      <c r="BH50" s="7" t="s">
        <v>340</v>
      </c>
      <c r="BI50" s="7" t="s">
        <v>340</v>
      </c>
      <c r="BJ50" s="7" t="s">
        <v>340</v>
      </c>
      <c r="BK50" s="7" t="s">
        <v>340</v>
      </c>
      <c r="BL50" s="7" t="s">
        <v>340</v>
      </c>
      <c r="BM50" s="7" t="s">
        <v>340</v>
      </c>
      <c r="BN50" s="7" t="s">
        <v>340</v>
      </c>
      <c r="BO50" s="7" t="s">
        <v>340</v>
      </c>
      <c r="BP50" s="7" t="s">
        <v>340</v>
      </c>
      <c r="BQ50" s="7" t="s">
        <v>340</v>
      </c>
      <c r="BR50" s="7" t="s">
        <v>340</v>
      </c>
      <c r="BS50" s="7" t="s">
        <v>340</v>
      </c>
      <c r="BT50" s="7" t="s">
        <v>340</v>
      </c>
      <c r="BU50" s="7" t="s">
        <v>340</v>
      </c>
      <c r="BV50" s="7" t="s">
        <v>340</v>
      </c>
      <c r="BW50" s="7" t="s">
        <v>340</v>
      </c>
      <c r="BX50" s="7" t="s">
        <v>340</v>
      </c>
      <c r="BY50" s="7" t="s">
        <v>340</v>
      </c>
      <c r="BZ50" s="7" t="s">
        <v>340</v>
      </c>
      <c r="CA50" s="7" t="s">
        <v>340</v>
      </c>
      <c r="CB50" s="7" t="s">
        <v>340</v>
      </c>
      <c r="CC50" s="7" t="s">
        <v>340</v>
      </c>
      <c r="CD50" s="7" t="s">
        <v>340</v>
      </c>
      <c r="CE50" s="7" t="s">
        <v>340</v>
      </c>
      <c r="CF50" s="7" t="s">
        <v>340</v>
      </c>
      <c r="CG50" s="7" t="s">
        <v>340</v>
      </c>
      <c r="CH50" s="7" t="s">
        <v>340</v>
      </c>
      <c r="CI50" s="7" t="s">
        <v>340</v>
      </c>
      <c r="CJ50" s="7" t="s">
        <v>340</v>
      </c>
    </row>
    <row r="51" spans="1:88">
      <c r="A51" s="7" t="s">
        <v>715</v>
      </c>
      <c r="B51" s="7">
        <v>4039</v>
      </c>
      <c r="C51" s="7" t="str">
        <f t="shared" si="0"/>
        <v>LouvCoop</v>
      </c>
    </row>
    <row r="52" spans="1:88">
      <c r="A52" s="7" t="s">
        <v>716</v>
      </c>
      <c r="B52" s="7">
        <v>4063</v>
      </c>
      <c r="C52" s="7" t="str">
        <f t="shared" si="0"/>
        <v>MdMDvW</v>
      </c>
      <c r="E52" s="7" t="b">
        <f>E7=RIGHT(E29,4)*1</f>
        <v>1</v>
      </c>
      <c r="F52" s="7" t="b">
        <f t="shared" ref="F52:BQ52" si="3">F7=RIGHT(F29,4)*1</f>
        <v>1</v>
      </c>
      <c r="G52" s="7" t="b">
        <f t="shared" si="3"/>
        <v>1</v>
      </c>
      <c r="H52" s="7" t="b">
        <f t="shared" si="3"/>
        <v>1</v>
      </c>
      <c r="I52" s="7" t="b">
        <f t="shared" si="3"/>
        <v>1</v>
      </c>
      <c r="J52" s="7" t="b">
        <f t="shared" si="3"/>
        <v>1</v>
      </c>
      <c r="K52" s="7" t="b">
        <f t="shared" si="3"/>
        <v>1</v>
      </c>
      <c r="L52" s="7" t="b">
        <f t="shared" si="3"/>
        <v>1</v>
      </c>
      <c r="M52" s="7" t="b">
        <f t="shared" si="3"/>
        <v>1</v>
      </c>
      <c r="N52" s="7" t="b">
        <f t="shared" si="3"/>
        <v>1</v>
      </c>
      <c r="O52" s="7" t="b">
        <f t="shared" si="3"/>
        <v>1</v>
      </c>
      <c r="P52" s="7" t="b">
        <f t="shared" si="3"/>
        <v>1</v>
      </c>
      <c r="Q52" s="7" t="b">
        <f t="shared" si="3"/>
        <v>1</v>
      </c>
      <c r="R52" s="7" t="b">
        <f t="shared" si="3"/>
        <v>1</v>
      </c>
      <c r="S52" s="7" t="b">
        <f t="shared" si="3"/>
        <v>1</v>
      </c>
      <c r="T52" s="7" t="b">
        <f t="shared" si="3"/>
        <v>1</v>
      </c>
      <c r="U52" s="7" t="b">
        <f t="shared" si="3"/>
        <v>1</v>
      </c>
      <c r="V52" s="7" t="b">
        <f t="shared" si="3"/>
        <v>1</v>
      </c>
      <c r="W52" s="7" t="b">
        <f t="shared" si="3"/>
        <v>1</v>
      </c>
      <c r="X52" s="7" t="b">
        <f t="shared" si="3"/>
        <v>1</v>
      </c>
      <c r="Y52" s="7" t="b">
        <f t="shared" si="3"/>
        <v>1</v>
      </c>
      <c r="Z52" s="7" t="b">
        <f t="shared" si="3"/>
        <v>1</v>
      </c>
      <c r="AA52" s="7" t="b">
        <f t="shared" si="3"/>
        <v>1</v>
      </c>
      <c r="AB52" s="7" t="b">
        <f t="shared" si="3"/>
        <v>1</v>
      </c>
      <c r="AC52" s="7" t="b">
        <f t="shared" si="3"/>
        <v>1</v>
      </c>
      <c r="AD52" s="7" t="b">
        <f t="shared" si="3"/>
        <v>1</v>
      </c>
      <c r="AE52" s="7" t="b">
        <f t="shared" si="3"/>
        <v>1</v>
      </c>
      <c r="AF52" s="7" t="b">
        <f t="shared" si="3"/>
        <v>1</v>
      </c>
      <c r="AG52" s="7" t="b">
        <f t="shared" si="3"/>
        <v>1</v>
      </c>
      <c r="AH52" s="7" t="b">
        <f t="shared" si="3"/>
        <v>1</v>
      </c>
      <c r="AI52" s="7" t="b">
        <f t="shared" si="3"/>
        <v>1</v>
      </c>
      <c r="AJ52" s="7" t="b">
        <f t="shared" si="3"/>
        <v>1</v>
      </c>
      <c r="AK52" s="7" t="b">
        <f t="shared" si="3"/>
        <v>1</v>
      </c>
      <c r="AL52" s="7" t="b">
        <f t="shared" si="3"/>
        <v>1</v>
      </c>
      <c r="AM52" s="7" t="b">
        <f t="shared" si="3"/>
        <v>1</v>
      </c>
      <c r="AN52" s="7" t="b">
        <f t="shared" si="3"/>
        <v>1</v>
      </c>
      <c r="AO52" s="7" t="b">
        <f t="shared" si="3"/>
        <v>1</v>
      </c>
      <c r="AP52" s="7" t="b">
        <f t="shared" si="3"/>
        <v>1</v>
      </c>
      <c r="AQ52" s="7" t="b">
        <f t="shared" si="3"/>
        <v>1</v>
      </c>
      <c r="AR52" s="7" t="b">
        <f t="shared" si="3"/>
        <v>1</v>
      </c>
      <c r="AS52" s="7" t="b">
        <f t="shared" si="3"/>
        <v>1</v>
      </c>
      <c r="AT52" s="7" t="b">
        <f t="shared" si="3"/>
        <v>1</v>
      </c>
      <c r="AU52" s="7" t="b">
        <f t="shared" si="3"/>
        <v>1</v>
      </c>
      <c r="AV52" s="7" t="b">
        <f t="shared" si="3"/>
        <v>1</v>
      </c>
      <c r="AW52" s="7" t="b">
        <f t="shared" si="3"/>
        <v>1</v>
      </c>
      <c r="AX52" s="7" t="b">
        <f t="shared" si="3"/>
        <v>1</v>
      </c>
      <c r="AY52" s="7" t="b">
        <f t="shared" si="3"/>
        <v>1</v>
      </c>
      <c r="AZ52" s="7" t="b">
        <f t="shared" si="3"/>
        <v>1</v>
      </c>
      <c r="BA52" s="7" t="b">
        <f t="shared" si="3"/>
        <v>1</v>
      </c>
      <c r="BB52" s="7" t="b">
        <f t="shared" si="3"/>
        <v>1</v>
      </c>
      <c r="BC52" s="7" t="b">
        <f t="shared" si="3"/>
        <v>1</v>
      </c>
      <c r="BD52" s="7" t="b">
        <f t="shared" si="3"/>
        <v>1</v>
      </c>
      <c r="BE52" s="7" t="b">
        <f t="shared" si="3"/>
        <v>1</v>
      </c>
      <c r="BF52" s="7" t="b">
        <f t="shared" si="3"/>
        <v>1</v>
      </c>
      <c r="BG52" s="7" t="b">
        <f t="shared" si="3"/>
        <v>1</v>
      </c>
      <c r="BH52" s="7" t="b">
        <f t="shared" si="3"/>
        <v>1</v>
      </c>
      <c r="BI52" s="7" t="b">
        <f t="shared" si="3"/>
        <v>1</v>
      </c>
      <c r="BJ52" s="7" t="b">
        <f t="shared" si="3"/>
        <v>1</v>
      </c>
      <c r="BK52" s="7" t="b">
        <f t="shared" si="3"/>
        <v>1</v>
      </c>
      <c r="BL52" s="7" t="b">
        <f t="shared" si="3"/>
        <v>1</v>
      </c>
      <c r="BM52" s="7" t="b">
        <f t="shared" si="3"/>
        <v>1</v>
      </c>
      <c r="BN52" s="7" t="b">
        <f t="shared" si="3"/>
        <v>1</v>
      </c>
      <c r="BO52" s="7" t="b">
        <f t="shared" si="3"/>
        <v>1</v>
      </c>
      <c r="BP52" s="7" t="b">
        <f t="shared" si="3"/>
        <v>1</v>
      </c>
      <c r="BQ52" s="7" t="b">
        <f t="shared" si="3"/>
        <v>1</v>
      </c>
      <c r="BR52" s="7" t="b">
        <f t="shared" ref="BR52:CJ52" si="4">BR7=RIGHT(BR29,4)*1</f>
        <v>1</v>
      </c>
      <c r="BS52" s="7" t="b">
        <f t="shared" si="4"/>
        <v>1</v>
      </c>
      <c r="BT52" s="7" t="b">
        <f t="shared" si="4"/>
        <v>1</v>
      </c>
      <c r="BU52" s="7" t="b">
        <f t="shared" si="4"/>
        <v>1</v>
      </c>
      <c r="BV52" s="7" t="b">
        <f t="shared" si="4"/>
        <v>1</v>
      </c>
      <c r="BW52" s="7" t="b">
        <f t="shared" si="4"/>
        <v>1</v>
      </c>
      <c r="BX52" s="7" t="b">
        <f t="shared" si="4"/>
        <v>1</v>
      </c>
      <c r="BY52" s="7" t="b">
        <f t="shared" si="4"/>
        <v>1</v>
      </c>
      <c r="BZ52" s="7" t="b">
        <f t="shared" si="4"/>
        <v>1</v>
      </c>
      <c r="CA52" s="7" t="b">
        <f t="shared" si="4"/>
        <v>1</v>
      </c>
      <c r="CB52" s="7" t="b">
        <f t="shared" si="4"/>
        <v>1</v>
      </c>
      <c r="CC52" s="7" t="b">
        <f t="shared" si="4"/>
        <v>1</v>
      </c>
      <c r="CD52" s="7" t="b">
        <f t="shared" si="4"/>
        <v>1</v>
      </c>
      <c r="CE52" s="7" t="b">
        <f t="shared" si="4"/>
        <v>1</v>
      </c>
      <c r="CF52" s="7" t="b">
        <f t="shared" si="4"/>
        <v>1</v>
      </c>
      <c r="CG52" s="7" t="b">
        <f t="shared" si="4"/>
        <v>1</v>
      </c>
      <c r="CH52" s="7" t="b">
        <f t="shared" si="4"/>
        <v>1</v>
      </c>
      <c r="CI52" s="7" t="b">
        <f t="shared" si="4"/>
        <v>1</v>
      </c>
      <c r="CJ52" s="7" t="b">
        <f t="shared" si="4"/>
        <v>1</v>
      </c>
    </row>
    <row r="53" spans="1:88">
      <c r="A53" s="7" t="s">
        <v>717</v>
      </c>
      <c r="B53" s="7">
        <v>4038</v>
      </c>
      <c r="C53" s="7" t="str">
        <f t="shared" si="0"/>
        <v>MEMISA</v>
      </c>
      <c r="E53" s="7" t="b">
        <f t="shared" ref="E53:BP53" si="5">E8=RIGHT(E30,4)*1</f>
        <v>1</v>
      </c>
      <c r="F53" s="7" t="b">
        <f t="shared" si="5"/>
        <v>1</v>
      </c>
      <c r="G53" s="7" t="b">
        <f t="shared" si="5"/>
        <v>1</v>
      </c>
      <c r="H53" s="7" t="e">
        <f t="shared" si="5"/>
        <v>#VALUE!</v>
      </c>
      <c r="I53" s="7" t="b">
        <f t="shared" si="5"/>
        <v>1</v>
      </c>
      <c r="J53" s="7" t="b">
        <f t="shared" si="5"/>
        <v>1</v>
      </c>
      <c r="K53" s="7" t="b">
        <f t="shared" si="5"/>
        <v>1</v>
      </c>
      <c r="L53" s="7" t="b">
        <f t="shared" si="5"/>
        <v>1</v>
      </c>
      <c r="M53" s="7" t="b">
        <f t="shared" si="5"/>
        <v>1</v>
      </c>
      <c r="N53" s="7" t="b">
        <f t="shared" si="5"/>
        <v>1</v>
      </c>
      <c r="O53" s="7" t="b">
        <f t="shared" si="5"/>
        <v>1</v>
      </c>
      <c r="P53" s="7" t="b">
        <f t="shared" si="5"/>
        <v>1</v>
      </c>
      <c r="Q53" s="7" t="b">
        <f t="shared" si="5"/>
        <v>1</v>
      </c>
      <c r="R53" s="7" t="b">
        <f t="shared" si="5"/>
        <v>1</v>
      </c>
      <c r="S53" s="7" t="b">
        <f t="shared" si="5"/>
        <v>1</v>
      </c>
      <c r="T53" s="7" t="b">
        <f t="shared" si="5"/>
        <v>1</v>
      </c>
      <c r="U53" s="7" t="b">
        <f t="shared" si="5"/>
        <v>1</v>
      </c>
      <c r="V53" s="7" t="b">
        <f t="shared" si="5"/>
        <v>1</v>
      </c>
      <c r="W53" s="7" t="e">
        <f t="shared" si="5"/>
        <v>#VALUE!</v>
      </c>
      <c r="X53" s="7" t="b">
        <f t="shared" si="5"/>
        <v>1</v>
      </c>
      <c r="Y53" s="7" t="b">
        <f t="shared" si="5"/>
        <v>1</v>
      </c>
      <c r="Z53" s="7" t="b">
        <f t="shared" si="5"/>
        <v>1</v>
      </c>
      <c r="AA53" s="7" t="b">
        <f t="shared" si="5"/>
        <v>1</v>
      </c>
      <c r="AB53" s="7" t="b">
        <f t="shared" si="5"/>
        <v>1</v>
      </c>
      <c r="AC53" s="7" t="e">
        <f t="shared" si="5"/>
        <v>#VALUE!</v>
      </c>
      <c r="AD53" s="7" t="b">
        <f t="shared" si="5"/>
        <v>1</v>
      </c>
      <c r="AE53" s="7" t="b">
        <f t="shared" si="5"/>
        <v>1</v>
      </c>
      <c r="AF53" s="7" t="b">
        <f t="shared" si="5"/>
        <v>1</v>
      </c>
      <c r="AG53" s="7" t="b">
        <f t="shared" si="5"/>
        <v>1</v>
      </c>
      <c r="AH53" s="7" t="b">
        <f t="shared" si="5"/>
        <v>1</v>
      </c>
      <c r="AI53" s="7" t="b">
        <f t="shared" si="5"/>
        <v>1</v>
      </c>
      <c r="AJ53" s="7" t="e">
        <f t="shared" si="5"/>
        <v>#VALUE!</v>
      </c>
      <c r="AK53" s="7" t="b">
        <f t="shared" si="5"/>
        <v>1</v>
      </c>
      <c r="AL53" s="7" t="e">
        <f t="shared" si="5"/>
        <v>#VALUE!</v>
      </c>
      <c r="AM53" s="7" t="b">
        <f t="shared" si="5"/>
        <v>1</v>
      </c>
      <c r="AN53" s="7" t="b">
        <f t="shared" si="5"/>
        <v>1</v>
      </c>
      <c r="AO53" s="7" t="b">
        <f t="shared" si="5"/>
        <v>1</v>
      </c>
      <c r="AP53" s="7" t="b">
        <f t="shared" si="5"/>
        <v>1</v>
      </c>
      <c r="AQ53" s="7" t="b">
        <f t="shared" si="5"/>
        <v>1</v>
      </c>
      <c r="AR53" s="7" t="b">
        <f t="shared" si="5"/>
        <v>1</v>
      </c>
      <c r="AS53" s="7" t="b">
        <f t="shared" si="5"/>
        <v>1</v>
      </c>
      <c r="AT53" s="7" t="b">
        <f t="shared" si="5"/>
        <v>1</v>
      </c>
      <c r="AU53" s="7" t="b">
        <f t="shared" si="5"/>
        <v>1</v>
      </c>
      <c r="AV53" s="7" t="e">
        <f t="shared" si="5"/>
        <v>#VALUE!</v>
      </c>
      <c r="AW53" s="7" t="b">
        <f t="shared" si="5"/>
        <v>1</v>
      </c>
      <c r="AX53" s="7" t="b">
        <f t="shared" si="5"/>
        <v>1</v>
      </c>
      <c r="AY53" s="7" t="b">
        <f t="shared" si="5"/>
        <v>1</v>
      </c>
      <c r="AZ53" s="7" t="e">
        <f t="shared" si="5"/>
        <v>#VALUE!</v>
      </c>
      <c r="BA53" s="7" t="b">
        <f t="shared" si="5"/>
        <v>1</v>
      </c>
      <c r="BB53" s="7" t="b">
        <f t="shared" si="5"/>
        <v>1</v>
      </c>
      <c r="BC53" s="7" t="b">
        <f t="shared" si="5"/>
        <v>1</v>
      </c>
      <c r="BD53" s="7" t="b">
        <f t="shared" si="5"/>
        <v>1</v>
      </c>
      <c r="BE53" s="7" t="b">
        <f t="shared" si="5"/>
        <v>1</v>
      </c>
      <c r="BF53" s="7" t="e">
        <f t="shared" si="5"/>
        <v>#VALUE!</v>
      </c>
      <c r="BG53" s="7" t="b">
        <f t="shared" si="5"/>
        <v>1</v>
      </c>
      <c r="BH53" s="7" t="b">
        <f t="shared" si="5"/>
        <v>1</v>
      </c>
      <c r="BI53" s="7" t="b">
        <f t="shared" si="5"/>
        <v>1</v>
      </c>
      <c r="BJ53" s="7" t="b">
        <f t="shared" si="5"/>
        <v>1</v>
      </c>
      <c r="BK53" s="7" t="e">
        <f t="shared" si="5"/>
        <v>#VALUE!</v>
      </c>
      <c r="BL53" s="7" t="b">
        <f t="shared" si="5"/>
        <v>1</v>
      </c>
      <c r="BM53" s="7" t="b">
        <f t="shared" si="5"/>
        <v>1</v>
      </c>
      <c r="BN53" s="7" t="b">
        <f t="shared" si="5"/>
        <v>1</v>
      </c>
      <c r="BO53" s="7" t="e">
        <f t="shared" si="5"/>
        <v>#VALUE!</v>
      </c>
      <c r="BP53" s="7" t="e">
        <f t="shared" si="5"/>
        <v>#VALUE!</v>
      </c>
      <c r="BQ53" s="7" t="b">
        <f t="shared" ref="BQ53:CJ53" si="6">BQ8=RIGHT(BQ30,4)*1</f>
        <v>1</v>
      </c>
      <c r="BR53" s="7" t="b">
        <f t="shared" si="6"/>
        <v>1</v>
      </c>
      <c r="BS53" s="7" t="b">
        <f t="shared" si="6"/>
        <v>1</v>
      </c>
      <c r="BT53" s="7" t="b">
        <f t="shared" si="6"/>
        <v>1</v>
      </c>
      <c r="BU53" s="7" t="b">
        <f t="shared" si="6"/>
        <v>1</v>
      </c>
      <c r="BV53" s="7" t="b">
        <f t="shared" si="6"/>
        <v>1</v>
      </c>
      <c r="BW53" s="7" t="e">
        <f t="shared" si="6"/>
        <v>#VALUE!</v>
      </c>
      <c r="BX53" s="7" t="b">
        <f t="shared" si="6"/>
        <v>1</v>
      </c>
      <c r="BY53" s="7" t="b">
        <f t="shared" si="6"/>
        <v>1</v>
      </c>
      <c r="BZ53" s="7" t="b">
        <f t="shared" si="6"/>
        <v>1</v>
      </c>
      <c r="CA53" s="7" t="e">
        <f t="shared" si="6"/>
        <v>#VALUE!</v>
      </c>
      <c r="CB53" s="7" t="b">
        <f t="shared" si="6"/>
        <v>1</v>
      </c>
      <c r="CC53" s="7" t="b">
        <f t="shared" si="6"/>
        <v>1</v>
      </c>
      <c r="CD53" s="7" t="b">
        <f t="shared" si="6"/>
        <v>1</v>
      </c>
      <c r="CE53" s="7" t="b">
        <f t="shared" si="6"/>
        <v>1</v>
      </c>
      <c r="CF53" s="7" t="b">
        <f t="shared" si="6"/>
        <v>1</v>
      </c>
      <c r="CG53" s="7" t="b">
        <f t="shared" si="6"/>
        <v>1</v>
      </c>
      <c r="CH53" s="7" t="e">
        <f t="shared" si="6"/>
        <v>#VALUE!</v>
      </c>
      <c r="CI53" s="7" t="b">
        <f t="shared" si="6"/>
        <v>1</v>
      </c>
      <c r="CJ53" s="7" t="b">
        <f t="shared" si="6"/>
        <v>1</v>
      </c>
    </row>
    <row r="54" spans="1:88">
      <c r="A54" s="7" t="s">
        <v>718</v>
      </c>
      <c r="B54" s="7">
        <v>4037</v>
      </c>
      <c r="C54" s="7" t="str">
        <f t="shared" si="0"/>
        <v>MMH</v>
      </c>
      <c r="E54" s="7" t="b">
        <f t="shared" ref="E54:BP54" si="7">E9=RIGHT(E31,4)*1</f>
        <v>1</v>
      </c>
      <c r="F54" s="7" t="b">
        <f t="shared" si="7"/>
        <v>1</v>
      </c>
      <c r="G54" s="7" t="b">
        <f t="shared" si="7"/>
        <v>1</v>
      </c>
      <c r="H54" s="7" t="e">
        <f t="shared" si="7"/>
        <v>#VALUE!</v>
      </c>
      <c r="I54" s="7" t="b">
        <f t="shared" si="7"/>
        <v>1</v>
      </c>
      <c r="J54" s="7" t="b">
        <f t="shared" si="7"/>
        <v>1</v>
      </c>
      <c r="K54" s="7" t="b">
        <f t="shared" si="7"/>
        <v>1</v>
      </c>
      <c r="L54" s="7" t="b">
        <f t="shared" si="7"/>
        <v>1</v>
      </c>
      <c r="M54" s="7" t="b">
        <f t="shared" si="7"/>
        <v>1</v>
      </c>
      <c r="N54" s="7" t="b">
        <f t="shared" si="7"/>
        <v>1</v>
      </c>
      <c r="O54" s="7" t="b">
        <f t="shared" si="7"/>
        <v>1</v>
      </c>
      <c r="P54" s="7" t="b">
        <f t="shared" si="7"/>
        <v>1</v>
      </c>
      <c r="Q54" s="7" t="b">
        <f t="shared" si="7"/>
        <v>1</v>
      </c>
      <c r="R54" s="7" t="b">
        <f t="shared" si="7"/>
        <v>1</v>
      </c>
      <c r="S54" s="7" t="b">
        <f t="shared" si="7"/>
        <v>1</v>
      </c>
      <c r="T54" s="7" t="b">
        <f t="shared" si="7"/>
        <v>1</v>
      </c>
      <c r="U54" s="7" t="e">
        <f t="shared" si="7"/>
        <v>#VALUE!</v>
      </c>
      <c r="V54" s="7" t="b">
        <f t="shared" si="7"/>
        <v>1</v>
      </c>
      <c r="W54" s="7" t="e">
        <f t="shared" si="7"/>
        <v>#VALUE!</v>
      </c>
      <c r="X54" s="7" t="b">
        <f t="shared" si="7"/>
        <v>1</v>
      </c>
      <c r="Y54" s="7" t="e">
        <f t="shared" si="7"/>
        <v>#VALUE!</v>
      </c>
      <c r="Z54" s="7" t="b">
        <f t="shared" si="7"/>
        <v>1</v>
      </c>
      <c r="AA54" s="7" t="b">
        <f t="shared" si="7"/>
        <v>1</v>
      </c>
      <c r="AB54" s="7" t="b">
        <f t="shared" si="7"/>
        <v>1</v>
      </c>
      <c r="AC54" s="7" t="e">
        <f t="shared" si="7"/>
        <v>#VALUE!</v>
      </c>
      <c r="AD54" s="7" t="b">
        <f t="shared" si="7"/>
        <v>1</v>
      </c>
      <c r="AE54" s="7" t="b">
        <f t="shared" si="7"/>
        <v>1</v>
      </c>
      <c r="AF54" s="7" t="b">
        <f t="shared" si="7"/>
        <v>1</v>
      </c>
      <c r="AG54" s="7" t="b">
        <f t="shared" si="7"/>
        <v>1</v>
      </c>
      <c r="AH54" s="7" t="b">
        <f t="shared" si="7"/>
        <v>1</v>
      </c>
      <c r="AI54" s="7" t="e">
        <f t="shared" si="7"/>
        <v>#VALUE!</v>
      </c>
      <c r="AJ54" s="7" t="e">
        <f t="shared" si="7"/>
        <v>#VALUE!</v>
      </c>
      <c r="AK54" s="7" t="b">
        <f t="shared" si="7"/>
        <v>1</v>
      </c>
      <c r="AL54" s="7" t="e">
        <f t="shared" si="7"/>
        <v>#VALUE!</v>
      </c>
      <c r="AM54" s="7" t="b">
        <f t="shared" si="7"/>
        <v>1</v>
      </c>
      <c r="AN54" s="7" t="b">
        <f t="shared" si="7"/>
        <v>1</v>
      </c>
      <c r="AO54" s="7" t="e">
        <f t="shared" si="7"/>
        <v>#VALUE!</v>
      </c>
      <c r="AP54" s="7" t="b">
        <f t="shared" si="7"/>
        <v>1</v>
      </c>
      <c r="AQ54" s="7" t="b">
        <f t="shared" si="7"/>
        <v>1</v>
      </c>
      <c r="AR54" s="7" t="b">
        <f t="shared" si="7"/>
        <v>1</v>
      </c>
      <c r="AS54" s="7" t="b">
        <f t="shared" si="7"/>
        <v>1</v>
      </c>
      <c r="AT54" s="7" t="b">
        <f t="shared" si="7"/>
        <v>1</v>
      </c>
      <c r="AU54" s="7" t="b">
        <f t="shared" si="7"/>
        <v>1</v>
      </c>
      <c r="AV54" s="7" t="e">
        <f t="shared" si="7"/>
        <v>#VALUE!</v>
      </c>
      <c r="AW54" s="7" t="b">
        <f t="shared" si="7"/>
        <v>1</v>
      </c>
      <c r="AX54" s="7" t="b">
        <f t="shared" si="7"/>
        <v>1</v>
      </c>
      <c r="AY54" s="7" t="b">
        <f t="shared" si="7"/>
        <v>1</v>
      </c>
      <c r="AZ54" s="7" t="e">
        <f t="shared" si="7"/>
        <v>#VALUE!</v>
      </c>
      <c r="BA54" s="7" t="b">
        <f t="shared" si="7"/>
        <v>1</v>
      </c>
      <c r="BB54" s="7" t="b">
        <f t="shared" si="7"/>
        <v>1</v>
      </c>
      <c r="BC54" s="7" t="b">
        <f t="shared" si="7"/>
        <v>1</v>
      </c>
      <c r="BD54" s="7" t="b">
        <f t="shared" si="7"/>
        <v>1</v>
      </c>
      <c r="BE54" s="7" t="b">
        <f t="shared" si="7"/>
        <v>1</v>
      </c>
      <c r="BF54" s="7" t="e">
        <f t="shared" si="7"/>
        <v>#VALUE!</v>
      </c>
      <c r="BG54" s="7" t="b">
        <f t="shared" si="7"/>
        <v>1</v>
      </c>
      <c r="BH54" s="7" t="b">
        <f t="shared" si="7"/>
        <v>1</v>
      </c>
      <c r="BI54" s="7" t="e">
        <f t="shared" si="7"/>
        <v>#VALUE!</v>
      </c>
      <c r="BJ54" s="7" t="b">
        <f t="shared" si="7"/>
        <v>1</v>
      </c>
      <c r="BK54" s="7" t="e">
        <f t="shared" si="7"/>
        <v>#VALUE!</v>
      </c>
      <c r="BL54" s="7" t="b">
        <f t="shared" si="7"/>
        <v>1</v>
      </c>
      <c r="BM54" s="7" t="b">
        <f t="shared" si="7"/>
        <v>1</v>
      </c>
      <c r="BN54" s="7" t="b">
        <f t="shared" si="7"/>
        <v>1</v>
      </c>
      <c r="BO54" s="7" t="e">
        <f t="shared" si="7"/>
        <v>#VALUE!</v>
      </c>
      <c r="BP54" s="7" t="e">
        <f t="shared" si="7"/>
        <v>#VALUE!</v>
      </c>
      <c r="BQ54" s="7" t="e">
        <f t="shared" ref="BQ54:CJ54" si="8">BQ9=RIGHT(BQ31,4)*1</f>
        <v>#VALUE!</v>
      </c>
      <c r="BR54" s="7" t="e">
        <f t="shared" si="8"/>
        <v>#VALUE!</v>
      </c>
      <c r="BS54" s="7" t="b">
        <f t="shared" si="8"/>
        <v>1</v>
      </c>
      <c r="BT54" s="7" t="b">
        <f t="shared" si="8"/>
        <v>1</v>
      </c>
      <c r="BU54" s="7" t="b">
        <f t="shared" si="8"/>
        <v>1</v>
      </c>
      <c r="BV54" s="7" t="b">
        <f t="shared" si="8"/>
        <v>1</v>
      </c>
      <c r="BW54" s="7" t="e">
        <f t="shared" si="8"/>
        <v>#VALUE!</v>
      </c>
      <c r="BX54" s="7" t="b">
        <f t="shared" si="8"/>
        <v>1</v>
      </c>
      <c r="BY54" s="7" t="e">
        <f t="shared" si="8"/>
        <v>#VALUE!</v>
      </c>
      <c r="BZ54" s="7" t="b">
        <f t="shared" si="8"/>
        <v>1</v>
      </c>
      <c r="CA54" s="7" t="e">
        <f t="shared" si="8"/>
        <v>#VALUE!</v>
      </c>
      <c r="CB54" s="7" t="b">
        <f t="shared" si="8"/>
        <v>1</v>
      </c>
      <c r="CC54" s="7" t="b">
        <f t="shared" si="8"/>
        <v>1</v>
      </c>
      <c r="CD54" s="7" t="b">
        <f t="shared" si="8"/>
        <v>1</v>
      </c>
      <c r="CE54" s="7" t="b">
        <f t="shared" si="8"/>
        <v>1</v>
      </c>
      <c r="CF54" s="7" t="b">
        <f t="shared" si="8"/>
        <v>1</v>
      </c>
      <c r="CG54" s="7" t="b">
        <f t="shared" si="8"/>
        <v>1</v>
      </c>
      <c r="CH54" s="7" t="e">
        <f t="shared" si="8"/>
        <v>#VALUE!</v>
      </c>
      <c r="CI54" s="7" t="b">
        <f t="shared" si="8"/>
        <v>1</v>
      </c>
      <c r="CJ54" s="7" t="b">
        <f t="shared" si="8"/>
        <v>1</v>
      </c>
    </row>
    <row r="55" spans="1:88">
      <c r="A55" s="7" t="s">
        <v>719</v>
      </c>
      <c r="B55" s="7">
        <v>4036</v>
      </c>
      <c r="C55" s="7" t="str">
        <f t="shared" si="0"/>
        <v>MSFem</v>
      </c>
      <c r="E55" s="7" t="b">
        <f t="shared" ref="E55:BP55" si="9">E10=RIGHT(E32,4)*1</f>
        <v>1</v>
      </c>
      <c r="F55" s="7" t="b">
        <f t="shared" si="9"/>
        <v>1</v>
      </c>
      <c r="G55" s="7" t="e">
        <f t="shared" si="9"/>
        <v>#VALUE!</v>
      </c>
      <c r="H55" s="7" t="e">
        <f t="shared" si="9"/>
        <v>#VALUE!</v>
      </c>
      <c r="I55" s="7" t="b">
        <f t="shared" si="9"/>
        <v>1</v>
      </c>
      <c r="J55" s="7" t="b">
        <f t="shared" si="9"/>
        <v>1</v>
      </c>
      <c r="K55" s="7" t="b">
        <f t="shared" si="9"/>
        <v>1</v>
      </c>
      <c r="L55" s="7" t="b">
        <f t="shared" si="9"/>
        <v>1</v>
      </c>
      <c r="M55" s="7" t="b">
        <f t="shared" si="9"/>
        <v>1</v>
      </c>
      <c r="N55" s="7" t="b">
        <f t="shared" si="9"/>
        <v>1</v>
      </c>
      <c r="O55" s="7" t="b">
        <f t="shared" si="9"/>
        <v>1</v>
      </c>
      <c r="P55" s="7" t="b">
        <f t="shared" si="9"/>
        <v>1</v>
      </c>
      <c r="Q55" s="7" t="b">
        <f t="shared" si="9"/>
        <v>1</v>
      </c>
      <c r="R55" s="7" t="e">
        <f t="shared" si="9"/>
        <v>#VALUE!</v>
      </c>
      <c r="S55" s="7" t="b">
        <f t="shared" si="9"/>
        <v>1</v>
      </c>
      <c r="T55" s="7" t="b">
        <f t="shared" si="9"/>
        <v>1</v>
      </c>
      <c r="U55" s="7" t="e">
        <f t="shared" si="9"/>
        <v>#VALUE!</v>
      </c>
      <c r="V55" s="7" t="e">
        <f t="shared" si="9"/>
        <v>#VALUE!</v>
      </c>
      <c r="W55" s="7" t="e">
        <f t="shared" si="9"/>
        <v>#VALUE!</v>
      </c>
      <c r="X55" s="7" t="b">
        <f t="shared" si="9"/>
        <v>1</v>
      </c>
      <c r="Y55" s="7" t="e">
        <f t="shared" si="9"/>
        <v>#VALUE!</v>
      </c>
      <c r="Z55" s="7" t="b">
        <f t="shared" si="9"/>
        <v>1</v>
      </c>
      <c r="AA55" s="7" t="b">
        <f t="shared" si="9"/>
        <v>1</v>
      </c>
      <c r="AB55" s="7" t="e">
        <f t="shared" si="9"/>
        <v>#VALUE!</v>
      </c>
      <c r="AC55" s="7" t="e">
        <f t="shared" si="9"/>
        <v>#VALUE!</v>
      </c>
      <c r="AD55" s="7" t="e">
        <f t="shared" si="9"/>
        <v>#VALUE!</v>
      </c>
      <c r="AE55" s="7" t="b">
        <f t="shared" si="9"/>
        <v>1</v>
      </c>
      <c r="AF55" s="7" t="e">
        <f t="shared" si="9"/>
        <v>#VALUE!</v>
      </c>
      <c r="AG55" s="7" t="b">
        <f t="shared" si="9"/>
        <v>1</v>
      </c>
      <c r="AH55" s="7" t="b">
        <f t="shared" si="9"/>
        <v>1</v>
      </c>
      <c r="AI55" s="7" t="e">
        <f t="shared" si="9"/>
        <v>#VALUE!</v>
      </c>
      <c r="AJ55" s="7" t="e">
        <f t="shared" si="9"/>
        <v>#VALUE!</v>
      </c>
      <c r="AK55" s="7" t="e">
        <f t="shared" si="9"/>
        <v>#VALUE!</v>
      </c>
      <c r="AL55" s="7" t="e">
        <f t="shared" si="9"/>
        <v>#VALUE!</v>
      </c>
      <c r="AM55" s="7" t="b">
        <f t="shared" si="9"/>
        <v>1</v>
      </c>
      <c r="AN55" s="7" t="b">
        <f t="shared" si="9"/>
        <v>1</v>
      </c>
      <c r="AO55" s="7" t="e">
        <f t="shared" si="9"/>
        <v>#VALUE!</v>
      </c>
      <c r="AP55" s="7" t="e">
        <f t="shared" si="9"/>
        <v>#VALUE!</v>
      </c>
      <c r="AQ55" s="7" t="b">
        <f t="shared" si="9"/>
        <v>1</v>
      </c>
      <c r="AR55" s="7" t="b">
        <f t="shared" si="9"/>
        <v>1</v>
      </c>
      <c r="AS55" s="7" t="b">
        <f t="shared" si="9"/>
        <v>1</v>
      </c>
      <c r="AT55" s="7" t="b">
        <f t="shared" si="9"/>
        <v>1</v>
      </c>
      <c r="AU55" s="7" t="e">
        <f t="shared" si="9"/>
        <v>#VALUE!</v>
      </c>
      <c r="AV55" s="7" t="e">
        <f t="shared" si="9"/>
        <v>#VALUE!</v>
      </c>
      <c r="AW55" s="7" t="b">
        <f t="shared" si="9"/>
        <v>1</v>
      </c>
      <c r="AX55" s="7" t="b">
        <f t="shared" si="9"/>
        <v>1</v>
      </c>
      <c r="AY55" s="7" t="e">
        <f t="shared" si="9"/>
        <v>#VALUE!</v>
      </c>
      <c r="AZ55" s="7" t="e">
        <f t="shared" si="9"/>
        <v>#VALUE!</v>
      </c>
      <c r="BA55" s="7" t="b">
        <f t="shared" si="9"/>
        <v>1</v>
      </c>
      <c r="BB55" s="7" t="b">
        <f t="shared" si="9"/>
        <v>1</v>
      </c>
      <c r="BC55" s="7" t="b">
        <f t="shared" si="9"/>
        <v>1</v>
      </c>
      <c r="BD55" s="7" t="e">
        <f t="shared" si="9"/>
        <v>#VALUE!</v>
      </c>
      <c r="BE55" s="7" t="b">
        <f t="shared" si="9"/>
        <v>1</v>
      </c>
      <c r="BF55" s="7" t="e">
        <f t="shared" si="9"/>
        <v>#VALUE!</v>
      </c>
      <c r="BG55" s="7" t="e">
        <f t="shared" si="9"/>
        <v>#VALUE!</v>
      </c>
      <c r="BH55" s="7" t="b">
        <f t="shared" si="9"/>
        <v>1</v>
      </c>
      <c r="BI55" s="7" t="e">
        <f t="shared" si="9"/>
        <v>#VALUE!</v>
      </c>
      <c r="BJ55" s="7" t="b">
        <f t="shared" si="9"/>
        <v>1</v>
      </c>
      <c r="BK55" s="7" t="e">
        <f t="shared" si="9"/>
        <v>#VALUE!</v>
      </c>
      <c r="BL55" s="7" t="b">
        <f t="shared" si="9"/>
        <v>1</v>
      </c>
      <c r="BM55" s="7" t="b">
        <f t="shared" si="9"/>
        <v>1</v>
      </c>
      <c r="BN55" s="7" t="b">
        <f t="shared" si="9"/>
        <v>1</v>
      </c>
      <c r="BO55" s="7" t="e">
        <f t="shared" si="9"/>
        <v>#VALUE!</v>
      </c>
      <c r="BP55" s="7" t="e">
        <f t="shared" si="9"/>
        <v>#VALUE!</v>
      </c>
      <c r="BQ55" s="7" t="e">
        <f t="shared" ref="BQ55:CJ55" si="10">BQ10=RIGHT(BQ32,4)*1</f>
        <v>#VALUE!</v>
      </c>
      <c r="BR55" s="7" t="e">
        <f t="shared" si="10"/>
        <v>#VALUE!</v>
      </c>
      <c r="BS55" s="7" t="b">
        <f t="shared" si="10"/>
        <v>1</v>
      </c>
      <c r="BT55" s="7" t="b">
        <f t="shared" si="10"/>
        <v>1</v>
      </c>
      <c r="BU55" s="7" t="b">
        <f t="shared" si="10"/>
        <v>1</v>
      </c>
      <c r="BV55" s="7" t="e">
        <f t="shared" si="10"/>
        <v>#VALUE!</v>
      </c>
      <c r="BW55" s="7" t="e">
        <f t="shared" si="10"/>
        <v>#VALUE!</v>
      </c>
      <c r="BX55" s="7" t="b">
        <f t="shared" si="10"/>
        <v>1</v>
      </c>
      <c r="BY55" s="7" t="e">
        <f t="shared" si="10"/>
        <v>#VALUE!</v>
      </c>
      <c r="BZ55" s="7" t="b">
        <f t="shared" si="10"/>
        <v>1</v>
      </c>
      <c r="CA55" s="7" t="e">
        <f t="shared" si="10"/>
        <v>#VALUE!</v>
      </c>
      <c r="CB55" s="7" t="e">
        <f t="shared" si="10"/>
        <v>#VALUE!</v>
      </c>
      <c r="CC55" s="7" t="b">
        <f t="shared" si="10"/>
        <v>1</v>
      </c>
      <c r="CD55" s="7" t="b">
        <f t="shared" si="10"/>
        <v>1</v>
      </c>
      <c r="CE55" s="7" t="b">
        <f t="shared" si="10"/>
        <v>1</v>
      </c>
      <c r="CF55" s="7" t="b">
        <f t="shared" si="10"/>
        <v>1</v>
      </c>
      <c r="CG55" s="7" t="b">
        <f t="shared" si="10"/>
        <v>1</v>
      </c>
      <c r="CH55" s="7" t="e">
        <f t="shared" si="10"/>
        <v>#VALUE!</v>
      </c>
      <c r="CI55" s="7" t="b">
        <f t="shared" si="10"/>
        <v>1</v>
      </c>
      <c r="CJ55" s="7" t="b">
        <f t="shared" si="10"/>
        <v>1</v>
      </c>
    </row>
    <row r="56" spans="1:88">
      <c r="A56" s="7" t="s">
        <v>720</v>
      </c>
      <c r="B56" s="7">
        <v>4020</v>
      </c>
      <c r="C56" s="7" t="str">
        <f t="shared" si="0"/>
        <v>MSIBIS</v>
      </c>
      <c r="E56" s="7" t="b">
        <f t="shared" ref="E56:BP56" si="11">E11=RIGHT(E33,4)*1</f>
        <v>1</v>
      </c>
      <c r="F56" s="7" t="b">
        <f t="shared" si="11"/>
        <v>1</v>
      </c>
      <c r="G56" s="7" t="e">
        <f t="shared" si="11"/>
        <v>#VALUE!</v>
      </c>
      <c r="H56" s="7" t="e">
        <f t="shared" si="11"/>
        <v>#VALUE!</v>
      </c>
      <c r="I56" s="7" t="b">
        <f t="shared" si="11"/>
        <v>1</v>
      </c>
      <c r="J56" s="7" t="b">
        <f t="shared" si="11"/>
        <v>1</v>
      </c>
      <c r="K56" s="7" t="e">
        <f t="shared" si="11"/>
        <v>#VALUE!</v>
      </c>
      <c r="L56" s="7" t="b">
        <f t="shared" si="11"/>
        <v>1</v>
      </c>
      <c r="M56" s="7" t="b">
        <f t="shared" si="11"/>
        <v>1</v>
      </c>
      <c r="N56" s="7" t="b">
        <f t="shared" si="11"/>
        <v>1</v>
      </c>
      <c r="O56" s="7" t="e">
        <f t="shared" si="11"/>
        <v>#VALUE!</v>
      </c>
      <c r="P56" s="7" t="b">
        <f t="shared" si="11"/>
        <v>1</v>
      </c>
      <c r="Q56" s="7" t="b">
        <f t="shared" si="11"/>
        <v>1</v>
      </c>
      <c r="R56" s="7" t="e">
        <f t="shared" si="11"/>
        <v>#VALUE!</v>
      </c>
      <c r="S56" s="7" t="b">
        <f t="shared" si="11"/>
        <v>1</v>
      </c>
      <c r="T56" s="7" t="b">
        <f t="shared" si="11"/>
        <v>1</v>
      </c>
      <c r="U56" s="7" t="e">
        <f t="shared" si="11"/>
        <v>#VALUE!</v>
      </c>
      <c r="V56" s="7" t="e">
        <f t="shared" si="11"/>
        <v>#VALUE!</v>
      </c>
      <c r="W56" s="7" t="e">
        <f t="shared" si="11"/>
        <v>#VALUE!</v>
      </c>
      <c r="X56" s="7" t="e">
        <f t="shared" si="11"/>
        <v>#VALUE!</v>
      </c>
      <c r="Y56" s="7" t="e">
        <f t="shared" si="11"/>
        <v>#VALUE!</v>
      </c>
      <c r="Z56" s="7" t="b">
        <f t="shared" si="11"/>
        <v>1</v>
      </c>
      <c r="AA56" s="7" t="e">
        <f t="shared" si="11"/>
        <v>#VALUE!</v>
      </c>
      <c r="AB56" s="7" t="e">
        <f t="shared" si="11"/>
        <v>#VALUE!</v>
      </c>
      <c r="AC56" s="7" t="e">
        <f t="shared" si="11"/>
        <v>#VALUE!</v>
      </c>
      <c r="AD56" s="7" t="e">
        <f t="shared" si="11"/>
        <v>#VALUE!</v>
      </c>
      <c r="AE56" s="7" t="b">
        <f t="shared" si="11"/>
        <v>1</v>
      </c>
      <c r="AF56" s="7" t="e">
        <f t="shared" si="11"/>
        <v>#VALUE!</v>
      </c>
      <c r="AG56" s="7" t="b">
        <f t="shared" si="11"/>
        <v>1</v>
      </c>
      <c r="AH56" s="7" t="b">
        <f t="shared" si="11"/>
        <v>1</v>
      </c>
      <c r="AI56" s="7" t="e">
        <f t="shared" si="11"/>
        <v>#VALUE!</v>
      </c>
      <c r="AJ56" s="7" t="e">
        <f t="shared" si="11"/>
        <v>#VALUE!</v>
      </c>
      <c r="AK56" s="7" t="e">
        <f t="shared" si="11"/>
        <v>#VALUE!</v>
      </c>
      <c r="AL56" s="7" t="e">
        <f t="shared" si="11"/>
        <v>#VALUE!</v>
      </c>
      <c r="AM56" s="7" t="b">
        <f t="shared" si="11"/>
        <v>1</v>
      </c>
      <c r="AN56" s="7" t="e">
        <f t="shared" si="11"/>
        <v>#VALUE!</v>
      </c>
      <c r="AO56" s="7" t="e">
        <f t="shared" si="11"/>
        <v>#VALUE!</v>
      </c>
      <c r="AP56" s="7" t="e">
        <f t="shared" si="11"/>
        <v>#VALUE!</v>
      </c>
      <c r="AQ56" s="7" t="b">
        <f t="shared" si="11"/>
        <v>1</v>
      </c>
      <c r="AR56" s="7" t="b">
        <f t="shared" si="11"/>
        <v>1</v>
      </c>
      <c r="AS56" s="7" t="b">
        <f t="shared" si="11"/>
        <v>1</v>
      </c>
      <c r="AT56" s="7" t="b">
        <f t="shared" si="11"/>
        <v>1</v>
      </c>
      <c r="AU56" s="7" t="e">
        <f t="shared" si="11"/>
        <v>#VALUE!</v>
      </c>
      <c r="AV56" s="7" t="e">
        <f t="shared" si="11"/>
        <v>#VALUE!</v>
      </c>
      <c r="AW56" s="7" t="b">
        <f t="shared" si="11"/>
        <v>1</v>
      </c>
      <c r="AX56" s="7" t="b">
        <f t="shared" si="11"/>
        <v>1</v>
      </c>
      <c r="AY56" s="7" t="e">
        <f t="shared" si="11"/>
        <v>#VALUE!</v>
      </c>
      <c r="AZ56" s="7" t="e">
        <f t="shared" si="11"/>
        <v>#VALUE!</v>
      </c>
      <c r="BA56" s="7" t="b">
        <f t="shared" si="11"/>
        <v>1</v>
      </c>
      <c r="BB56" s="7" t="b">
        <f t="shared" si="11"/>
        <v>1</v>
      </c>
      <c r="BC56" s="7" t="b">
        <f t="shared" si="11"/>
        <v>1</v>
      </c>
      <c r="BD56" s="7" t="e">
        <f t="shared" si="11"/>
        <v>#VALUE!</v>
      </c>
      <c r="BE56" s="7" t="b">
        <f t="shared" si="11"/>
        <v>1</v>
      </c>
      <c r="BF56" s="7" t="e">
        <f t="shared" si="11"/>
        <v>#VALUE!</v>
      </c>
      <c r="BG56" s="7" t="e">
        <f t="shared" si="11"/>
        <v>#VALUE!</v>
      </c>
      <c r="BH56" s="7" t="b">
        <f t="shared" si="11"/>
        <v>1</v>
      </c>
      <c r="BI56" s="7" t="e">
        <f t="shared" si="11"/>
        <v>#VALUE!</v>
      </c>
      <c r="BJ56" s="7" t="b">
        <f t="shared" si="11"/>
        <v>1</v>
      </c>
      <c r="BK56" s="7" t="e">
        <f t="shared" si="11"/>
        <v>#VALUE!</v>
      </c>
      <c r="BL56" s="7" t="b">
        <f t="shared" si="11"/>
        <v>1</v>
      </c>
      <c r="BM56" s="7" t="b">
        <f t="shared" si="11"/>
        <v>1</v>
      </c>
      <c r="BN56" s="7" t="b">
        <f t="shared" si="11"/>
        <v>1</v>
      </c>
      <c r="BO56" s="7" t="e">
        <f t="shared" si="11"/>
        <v>#VALUE!</v>
      </c>
      <c r="BP56" s="7" t="e">
        <f t="shared" si="11"/>
        <v>#VALUE!</v>
      </c>
      <c r="BQ56" s="7" t="e">
        <f t="shared" ref="BQ56:CJ56" si="12">BQ11=RIGHT(BQ33,4)*1</f>
        <v>#VALUE!</v>
      </c>
      <c r="BR56" s="7" t="e">
        <f t="shared" si="12"/>
        <v>#VALUE!</v>
      </c>
      <c r="BS56" s="7" t="b">
        <f t="shared" si="12"/>
        <v>1</v>
      </c>
      <c r="BT56" s="7" t="b">
        <f t="shared" si="12"/>
        <v>1</v>
      </c>
      <c r="BU56" s="7" t="b">
        <f t="shared" si="12"/>
        <v>1</v>
      </c>
      <c r="BV56" s="7" t="e">
        <f t="shared" si="12"/>
        <v>#VALUE!</v>
      </c>
      <c r="BW56" s="7" t="e">
        <f t="shared" si="12"/>
        <v>#VALUE!</v>
      </c>
      <c r="BX56" s="7" t="b">
        <f t="shared" si="12"/>
        <v>1</v>
      </c>
      <c r="BY56" s="7" t="e">
        <f t="shared" si="12"/>
        <v>#VALUE!</v>
      </c>
      <c r="BZ56" s="7" t="b">
        <f t="shared" si="12"/>
        <v>1</v>
      </c>
      <c r="CA56" s="7" t="e">
        <f t="shared" si="12"/>
        <v>#VALUE!</v>
      </c>
      <c r="CB56" s="7" t="e">
        <f t="shared" si="12"/>
        <v>#VALUE!</v>
      </c>
      <c r="CC56" s="7" t="b">
        <f t="shared" si="12"/>
        <v>1</v>
      </c>
      <c r="CD56" s="7" t="e">
        <f t="shared" si="12"/>
        <v>#VALUE!</v>
      </c>
      <c r="CE56" s="7" t="b">
        <f t="shared" si="12"/>
        <v>1</v>
      </c>
      <c r="CF56" s="7" t="b">
        <f t="shared" si="12"/>
        <v>1</v>
      </c>
      <c r="CG56" s="7" t="b">
        <f t="shared" si="12"/>
        <v>1</v>
      </c>
      <c r="CH56" s="7" t="e">
        <f t="shared" si="12"/>
        <v>#VALUE!</v>
      </c>
      <c r="CI56" s="7" t="b">
        <f t="shared" si="12"/>
        <v>1</v>
      </c>
      <c r="CJ56" s="7" t="b">
        <f t="shared" si="12"/>
        <v>1</v>
      </c>
    </row>
    <row r="57" spans="1:88">
      <c r="A57" s="7" t="s">
        <v>721</v>
      </c>
      <c r="B57" s="7">
        <v>4033</v>
      </c>
      <c r="C57" s="7" t="str">
        <f t="shared" si="0"/>
        <v>OxfamMM</v>
      </c>
      <c r="E57" s="7" t="b">
        <f t="shared" ref="E57:BP57" si="13">E12=RIGHT(E34,4)*1</f>
        <v>1</v>
      </c>
      <c r="F57" s="7" t="b">
        <f t="shared" si="13"/>
        <v>1</v>
      </c>
      <c r="G57" s="7" t="e">
        <f t="shared" si="13"/>
        <v>#VALUE!</v>
      </c>
      <c r="H57" s="7" t="e">
        <f t="shared" si="13"/>
        <v>#VALUE!</v>
      </c>
      <c r="I57" s="7" t="b">
        <f t="shared" si="13"/>
        <v>1</v>
      </c>
      <c r="J57" s="7" t="b">
        <f t="shared" si="13"/>
        <v>1</v>
      </c>
      <c r="K57" s="7" t="e">
        <f t="shared" si="13"/>
        <v>#VALUE!</v>
      </c>
      <c r="L57" s="7" t="b">
        <f t="shared" si="13"/>
        <v>1</v>
      </c>
      <c r="M57" s="7" t="b">
        <f t="shared" si="13"/>
        <v>1</v>
      </c>
      <c r="N57" s="7" t="b">
        <f t="shared" si="13"/>
        <v>1</v>
      </c>
      <c r="O57" s="7" t="e">
        <f t="shared" si="13"/>
        <v>#VALUE!</v>
      </c>
      <c r="P57" s="7" t="b">
        <f t="shared" si="13"/>
        <v>1</v>
      </c>
      <c r="Q57" s="7" t="b">
        <f t="shared" si="13"/>
        <v>1</v>
      </c>
      <c r="R57" s="7" t="e">
        <f t="shared" si="13"/>
        <v>#VALUE!</v>
      </c>
      <c r="S57" s="7" t="b">
        <f t="shared" si="13"/>
        <v>1</v>
      </c>
      <c r="T57" s="7" t="e">
        <f t="shared" si="13"/>
        <v>#VALUE!</v>
      </c>
      <c r="U57" s="7" t="e">
        <f t="shared" si="13"/>
        <v>#VALUE!</v>
      </c>
      <c r="V57" s="7" t="e">
        <f t="shared" si="13"/>
        <v>#VALUE!</v>
      </c>
      <c r="W57" s="7" t="e">
        <f t="shared" si="13"/>
        <v>#VALUE!</v>
      </c>
      <c r="X57" s="7" t="e">
        <f t="shared" si="13"/>
        <v>#VALUE!</v>
      </c>
      <c r="Y57" s="7" t="e">
        <f t="shared" si="13"/>
        <v>#VALUE!</v>
      </c>
      <c r="Z57" s="7" t="b">
        <f t="shared" si="13"/>
        <v>1</v>
      </c>
      <c r="AA57" s="7" t="e">
        <f t="shared" si="13"/>
        <v>#VALUE!</v>
      </c>
      <c r="AB57" s="7" t="e">
        <f t="shared" si="13"/>
        <v>#VALUE!</v>
      </c>
      <c r="AC57" s="7" t="e">
        <f t="shared" si="13"/>
        <v>#VALUE!</v>
      </c>
      <c r="AD57" s="7" t="e">
        <f t="shared" si="13"/>
        <v>#VALUE!</v>
      </c>
      <c r="AE57" s="7" t="b">
        <f t="shared" si="13"/>
        <v>1</v>
      </c>
      <c r="AF57" s="7" t="e">
        <f t="shared" si="13"/>
        <v>#VALUE!</v>
      </c>
      <c r="AG57" s="7" t="b">
        <f t="shared" si="13"/>
        <v>1</v>
      </c>
      <c r="AH57" s="7" t="b">
        <f t="shared" si="13"/>
        <v>1</v>
      </c>
      <c r="AI57" s="7" t="e">
        <f t="shared" si="13"/>
        <v>#VALUE!</v>
      </c>
      <c r="AJ57" s="7" t="e">
        <f t="shared" si="13"/>
        <v>#VALUE!</v>
      </c>
      <c r="AK57" s="7" t="e">
        <f t="shared" si="13"/>
        <v>#VALUE!</v>
      </c>
      <c r="AL57" s="7" t="e">
        <f t="shared" si="13"/>
        <v>#VALUE!</v>
      </c>
      <c r="AM57" s="7" t="b">
        <f t="shared" si="13"/>
        <v>1</v>
      </c>
      <c r="AN57" s="7" t="e">
        <f t="shared" si="13"/>
        <v>#VALUE!</v>
      </c>
      <c r="AO57" s="7" t="e">
        <f t="shared" si="13"/>
        <v>#VALUE!</v>
      </c>
      <c r="AP57" s="7" t="e">
        <f t="shared" si="13"/>
        <v>#VALUE!</v>
      </c>
      <c r="AQ57" s="7" t="b">
        <f t="shared" si="13"/>
        <v>1</v>
      </c>
      <c r="AR57" s="7" t="b">
        <f t="shared" si="13"/>
        <v>1</v>
      </c>
      <c r="AS57" s="7" t="b">
        <f t="shared" si="13"/>
        <v>1</v>
      </c>
      <c r="AT57" s="7" t="b">
        <f t="shared" si="13"/>
        <v>1</v>
      </c>
      <c r="AU57" s="7" t="e">
        <f t="shared" si="13"/>
        <v>#VALUE!</v>
      </c>
      <c r="AV57" s="7" t="e">
        <f t="shared" si="13"/>
        <v>#VALUE!</v>
      </c>
      <c r="AW57" s="7" t="b">
        <f t="shared" si="13"/>
        <v>1</v>
      </c>
      <c r="AX57" s="7" t="e">
        <f t="shared" si="13"/>
        <v>#VALUE!</v>
      </c>
      <c r="AY57" s="7" t="e">
        <f t="shared" si="13"/>
        <v>#VALUE!</v>
      </c>
      <c r="AZ57" s="7" t="e">
        <f t="shared" si="13"/>
        <v>#VALUE!</v>
      </c>
      <c r="BA57" s="7" t="b">
        <f t="shared" si="13"/>
        <v>1</v>
      </c>
      <c r="BB57" s="7" t="b">
        <f t="shared" si="13"/>
        <v>1</v>
      </c>
      <c r="BC57" s="7" t="b">
        <f t="shared" si="13"/>
        <v>1</v>
      </c>
      <c r="BD57" s="7" t="e">
        <f t="shared" si="13"/>
        <v>#VALUE!</v>
      </c>
      <c r="BE57" s="7" t="b">
        <f t="shared" si="13"/>
        <v>1</v>
      </c>
      <c r="BF57" s="7" t="e">
        <f t="shared" si="13"/>
        <v>#VALUE!</v>
      </c>
      <c r="BG57" s="7" t="e">
        <f t="shared" si="13"/>
        <v>#VALUE!</v>
      </c>
      <c r="BH57" s="7" t="b">
        <f t="shared" si="13"/>
        <v>1</v>
      </c>
      <c r="BI57" s="7" t="e">
        <f t="shared" si="13"/>
        <v>#VALUE!</v>
      </c>
      <c r="BJ57" s="7" t="b">
        <f t="shared" si="13"/>
        <v>1</v>
      </c>
      <c r="BK57" s="7" t="e">
        <f t="shared" si="13"/>
        <v>#VALUE!</v>
      </c>
      <c r="BL57" s="7" t="b">
        <f t="shared" si="13"/>
        <v>1</v>
      </c>
      <c r="BM57" s="7" t="b">
        <f t="shared" si="13"/>
        <v>1</v>
      </c>
      <c r="BN57" s="7" t="b">
        <f t="shared" si="13"/>
        <v>1</v>
      </c>
      <c r="BO57" s="7" t="e">
        <f t="shared" si="13"/>
        <v>#VALUE!</v>
      </c>
      <c r="BP57" s="7" t="e">
        <f t="shared" si="13"/>
        <v>#VALUE!</v>
      </c>
      <c r="BQ57" s="7" t="e">
        <f t="shared" ref="BQ57:CJ57" si="14">BQ12=RIGHT(BQ34,4)*1</f>
        <v>#VALUE!</v>
      </c>
      <c r="BR57" s="7" t="e">
        <f t="shared" si="14"/>
        <v>#VALUE!</v>
      </c>
      <c r="BS57" s="7" t="b">
        <f t="shared" si="14"/>
        <v>1</v>
      </c>
      <c r="BT57" s="7" t="e">
        <f t="shared" si="14"/>
        <v>#VALUE!</v>
      </c>
      <c r="BU57" s="7" t="b">
        <f t="shared" si="14"/>
        <v>1</v>
      </c>
      <c r="BV57" s="7" t="e">
        <f t="shared" si="14"/>
        <v>#VALUE!</v>
      </c>
      <c r="BW57" s="7" t="e">
        <f t="shared" si="14"/>
        <v>#VALUE!</v>
      </c>
      <c r="BX57" s="7" t="b">
        <f t="shared" si="14"/>
        <v>1</v>
      </c>
      <c r="BY57" s="7" t="e">
        <f t="shared" si="14"/>
        <v>#VALUE!</v>
      </c>
      <c r="BZ57" s="7" t="b">
        <f t="shared" si="14"/>
        <v>1</v>
      </c>
      <c r="CA57" s="7" t="e">
        <f t="shared" si="14"/>
        <v>#VALUE!</v>
      </c>
      <c r="CB57" s="7" t="e">
        <f t="shared" si="14"/>
        <v>#VALUE!</v>
      </c>
      <c r="CC57" s="7" t="b">
        <f t="shared" si="14"/>
        <v>1</v>
      </c>
      <c r="CD57" s="7" t="e">
        <f t="shared" si="14"/>
        <v>#VALUE!</v>
      </c>
      <c r="CE57" s="7" t="e">
        <f t="shared" si="14"/>
        <v>#VALUE!</v>
      </c>
      <c r="CF57" s="7" t="b">
        <f t="shared" si="14"/>
        <v>1</v>
      </c>
      <c r="CG57" s="7" t="b">
        <f t="shared" si="14"/>
        <v>1</v>
      </c>
      <c r="CH57" s="7" t="e">
        <f t="shared" si="14"/>
        <v>#VALUE!</v>
      </c>
      <c r="CI57" s="7" t="e">
        <f t="shared" si="14"/>
        <v>#VALUE!</v>
      </c>
      <c r="CJ57" s="7" t="e">
        <f t="shared" si="14"/>
        <v>#VALUE!</v>
      </c>
    </row>
    <row r="58" spans="1:88">
      <c r="A58" s="7" t="s">
        <v>722</v>
      </c>
      <c r="B58" s="7">
        <v>4032</v>
      </c>
      <c r="C58" s="7" t="str">
        <f t="shared" si="0"/>
        <v>OxfamSol</v>
      </c>
      <c r="E58" s="7" t="b">
        <f t="shared" ref="E58:BP58" si="15">E13=RIGHT(E35,4)*1</f>
        <v>1</v>
      </c>
      <c r="F58" s="7" t="b">
        <f t="shared" si="15"/>
        <v>1</v>
      </c>
      <c r="G58" s="7" t="e">
        <f t="shared" si="15"/>
        <v>#VALUE!</v>
      </c>
      <c r="H58" s="7" t="e">
        <f t="shared" si="15"/>
        <v>#VALUE!</v>
      </c>
      <c r="I58" s="7" t="b">
        <f t="shared" si="15"/>
        <v>1</v>
      </c>
      <c r="J58" s="7" t="b">
        <f t="shared" si="15"/>
        <v>1</v>
      </c>
      <c r="K58" s="7" t="e">
        <f t="shared" si="15"/>
        <v>#VALUE!</v>
      </c>
      <c r="L58" s="7" t="b">
        <f t="shared" si="15"/>
        <v>1</v>
      </c>
      <c r="M58" s="7" t="b">
        <f t="shared" si="15"/>
        <v>1</v>
      </c>
      <c r="N58" s="7" t="e">
        <f t="shared" si="15"/>
        <v>#VALUE!</v>
      </c>
      <c r="O58" s="7" t="e">
        <f t="shared" si="15"/>
        <v>#VALUE!</v>
      </c>
      <c r="P58" s="7" t="b">
        <f t="shared" si="15"/>
        <v>1</v>
      </c>
      <c r="Q58" s="7" t="e">
        <f t="shared" si="15"/>
        <v>#VALUE!</v>
      </c>
      <c r="R58" s="7" t="e">
        <f t="shared" si="15"/>
        <v>#VALUE!</v>
      </c>
      <c r="S58" s="7" t="b">
        <f t="shared" si="15"/>
        <v>1</v>
      </c>
      <c r="T58" s="7" t="e">
        <f t="shared" si="15"/>
        <v>#VALUE!</v>
      </c>
      <c r="U58" s="7" t="e">
        <f t="shared" si="15"/>
        <v>#VALUE!</v>
      </c>
      <c r="V58" s="7" t="e">
        <f t="shared" si="15"/>
        <v>#VALUE!</v>
      </c>
      <c r="W58" s="7" t="e">
        <f t="shared" si="15"/>
        <v>#VALUE!</v>
      </c>
      <c r="X58" s="7" t="e">
        <f t="shared" si="15"/>
        <v>#VALUE!</v>
      </c>
      <c r="Y58" s="7" t="e">
        <f t="shared" si="15"/>
        <v>#VALUE!</v>
      </c>
      <c r="Z58" s="7" t="b">
        <f t="shared" si="15"/>
        <v>1</v>
      </c>
      <c r="AA58" s="7" t="e">
        <f t="shared" si="15"/>
        <v>#VALUE!</v>
      </c>
      <c r="AB58" s="7" t="e">
        <f t="shared" si="15"/>
        <v>#VALUE!</v>
      </c>
      <c r="AC58" s="7" t="e">
        <f t="shared" si="15"/>
        <v>#VALUE!</v>
      </c>
      <c r="AD58" s="7" t="e">
        <f t="shared" si="15"/>
        <v>#VALUE!</v>
      </c>
      <c r="AE58" s="7" t="b">
        <f t="shared" si="15"/>
        <v>1</v>
      </c>
      <c r="AF58" s="7" t="e">
        <f t="shared" si="15"/>
        <v>#VALUE!</v>
      </c>
      <c r="AG58" s="7" t="b">
        <f t="shared" si="15"/>
        <v>1</v>
      </c>
      <c r="AH58" s="7" t="b">
        <f t="shared" si="15"/>
        <v>1</v>
      </c>
      <c r="AI58" s="7" t="e">
        <f t="shared" si="15"/>
        <v>#VALUE!</v>
      </c>
      <c r="AJ58" s="7" t="e">
        <f t="shared" si="15"/>
        <v>#VALUE!</v>
      </c>
      <c r="AK58" s="7" t="e">
        <f t="shared" si="15"/>
        <v>#VALUE!</v>
      </c>
      <c r="AL58" s="7" t="e">
        <f t="shared" si="15"/>
        <v>#VALUE!</v>
      </c>
      <c r="AM58" s="7" t="b">
        <f t="shared" si="15"/>
        <v>1</v>
      </c>
      <c r="AN58" s="7" t="e">
        <f t="shared" si="15"/>
        <v>#VALUE!</v>
      </c>
      <c r="AO58" s="7" t="e">
        <f t="shared" si="15"/>
        <v>#VALUE!</v>
      </c>
      <c r="AP58" s="7" t="e">
        <f t="shared" si="15"/>
        <v>#VALUE!</v>
      </c>
      <c r="AQ58" s="7" t="b">
        <f t="shared" si="15"/>
        <v>1</v>
      </c>
      <c r="AR58" s="7" t="b">
        <f t="shared" si="15"/>
        <v>1</v>
      </c>
      <c r="AS58" s="7" t="e">
        <f t="shared" si="15"/>
        <v>#VALUE!</v>
      </c>
      <c r="AT58" s="7" t="b">
        <f t="shared" si="15"/>
        <v>1</v>
      </c>
      <c r="AU58" s="7" t="e">
        <f t="shared" si="15"/>
        <v>#VALUE!</v>
      </c>
      <c r="AV58" s="7" t="e">
        <f t="shared" si="15"/>
        <v>#VALUE!</v>
      </c>
      <c r="AW58" s="7" t="b">
        <f t="shared" si="15"/>
        <v>1</v>
      </c>
      <c r="AX58" s="7" t="e">
        <f t="shared" si="15"/>
        <v>#VALUE!</v>
      </c>
      <c r="AY58" s="7" t="e">
        <f t="shared" si="15"/>
        <v>#VALUE!</v>
      </c>
      <c r="AZ58" s="7" t="e">
        <f t="shared" si="15"/>
        <v>#VALUE!</v>
      </c>
      <c r="BA58" s="7" t="b">
        <f t="shared" si="15"/>
        <v>1</v>
      </c>
      <c r="BB58" s="7" t="b">
        <f t="shared" si="15"/>
        <v>1</v>
      </c>
      <c r="BC58" s="7" t="b">
        <f t="shared" si="15"/>
        <v>1</v>
      </c>
      <c r="BD58" s="7" t="e">
        <f t="shared" si="15"/>
        <v>#VALUE!</v>
      </c>
      <c r="BE58" s="7" t="e">
        <f t="shared" si="15"/>
        <v>#VALUE!</v>
      </c>
      <c r="BF58" s="7" t="e">
        <f t="shared" si="15"/>
        <v>#VALUE!</v>
      </c>
      <c r="BG58" s="7" t="e">
        <f t="shared" si="15"/>
        <v>#VALUE!</v>
      </c>
      <c r="BH58" s="7" t="b">
        <f t="shared" si="15"/>
        <v>1</v>
      </c>
      <c r="BI58" s="7" t="e">
        <f t="shared" si="15"/>
        <v>#VALUE!</v>
      </c>
      <c r="BJ58" s="7" t="b">
        <f t="shared" si="15"/>
        <v>1</v>
      </c>
      <c r="BK58" s="7" t="e">
        <f t="shared" si="15"/>
        <v>#VALUE!</v>
      </c>
      <c r="BL58" s="7" t="e">
        <f t="shared" si="15"/>
        <v>#VALUE!</v>
      </c>
      <c r="BM58" s="7" t="b">
        <f t="shared" si="15"/>
        <v>1</v>
      </c>
      <c r="BN58" s="7" t="b">
        <f t="shared" si="15"/>
        <v>1</v>
      </c>
      <c r="BO58" s="7" t="e">
        <f t="shared" si="15"/>
        <v>#VALUE!</v>
      </c>
      <c r="BP58" s="7" t="e">
        <f t="shared" si="15"/>
        <v>#VALUE!</v>
      </c>
      <c r="BQ58" s="7" t="e">
        <f t="shared" ref="BQ58:CJ58" si="16">BQ13=RIGHT(BQ35,4)*1</f>
        <v>#VALUE!</v>
      </c>
      <c r="BR58" s="7" t="e">
        <f t="shared" si="16"/>
        <v>#VALUE!</v>
      </c>
      <c r="BS58" s="7" t="e">
        <f t="shared" si="16"/>
        <v>#VALUE!</v>
      </c>
      <c r="BT58" s="7" t="e">
        <f t="shared" si="16"/>
        <v>#VALUE!</v>
      </c>
      <c r="BU58" s="7" t="b">
        <f t="shared" si="16"/>
        <v>1</v>
      </c>
      <c r="BV58" s="7" t="e">
        <f t="shared" si="16"/>
        <v>#VALUE!</v>
      </c>
      <c r="BW58" s="7" t="e">
        <f t="shared" si="16"/>
        <v>#VALUE!</v>
      </c>
      <c r="BX58" s="7" t="b">
        <f t="shared" si="16"/>
        <v>1</v>
      </c>
      <c r="BY58" s="7" t="e">
        <f t="shared" si="16"/>
        <v>#VALUE!</v>
      </c>
      <c r="BZ58" s="7" t="b">
        <f t="shared" si="16"/>
        <v>1</v>
      </c>
      <c r="CA58" s="7" t="e">
        <f t="shared" si="16"/>
        <v>#VALUE!</v>
      </c>
      <c r="CB58" s="7" t="e">
        <f t="shared" si="16"/>
        <v>#VALUE!</v>
      </c>
      <c r="CC58" s="7" t="b">
        <f t="shared" si="16"/>
        <v>1</v>
      </c>
      <c r="CD58" s="7" t="e">
        <f t="shared" si="16"/>
        <v>#VALUE!</v>
      </c>
      <c r="CE58" s="7" t="e">
        <f t="shared" si="16"/>
        <v>#VALUE!</v>
      </c>
      <c r="CF58" s="7" t="b">
        <f t="shared" si="16"/>
        <v>1</v>
      </c>
      <c r="CG58" s="7" t="b">
        <f t="shared" si="16"/>
        <v>1</v>
      </c>
      <c r="CH58" s="7" t="e">
        <f t="shared" si="16"/>
        <v>#VALUE!</v>
      </c>
      <c r="CI58" s="7" t="e">
        <f t="shared" si="16"/>
        <v>#VALUE!</v>
      </c>
      <c r="CJ58" s="7" t="e">
        <f t="shared" si="16"/>
        <v>#VALUE!</v>
      </c>
    </row>
    <row r="59" spans="1:88">
      <c r="A59" s="7" t="s">
        <v>723</v>
      </c>
      <c r="B59" s="7">
        <v>4031</v>
      </c>
      <c r="C59" s="7" t="str">
        <f t="shared" si="0"/>
        <v>OxfamWW</v>
      </c>
      <c r="E59" s="7" t="b">
        <f t="shared" ref="E59:BP59" si="17">E14=RIGHT(E36,4)*1</f>
        <v>1</v>
      </c>
      <c r="F59" s="7" t="b">
        <f t="shared" si="17"/>
        <v>1</v>
      </c>
      <c r="G59" s="7" t="e">
        <f t="shared" si="17"/>
        <v>#VALUE!</v>
      </c>
      <c r="H59" s="7" t="e">
        <f t="shared" si="17"/>
        <v>#VALUE!</v>
      </c>
      <c r="I59" s="7" t="e">
        <f t="shared" si="17"/>
        <v>#VALUE!</v>
      </c>
      <c r="J59" s="7" t="b">
        <f t="shared" si="17"/>
        <v>1</v>
      </c>
      <c r="K59" s="7" t="e">
        <f t="shared" si="17"/>
        <v>#VALUE!</v>
      </c>
      <c r="L59" s="7" t="e">
        <f t="shared" si="17"/>
        <v>#VALUE!</v>
      </c>
      <c r="M59" s="7" t="e">
        <f t="shared" si="17"/>
        <v>#VALUE!</v>
      </c>
      <c r="N59" s="7" t="e">
        <f t="shared" si="17"/>
        <v>#VALUE!</v>
      </c>
      <c r="O59" s="7" t="e">
        <f t="shared" si="17"/>
        <v>#VALUE!</v>
      </c>
      <c r="P59" s="7" t="b">
        <f t="shared" si="17"/>
        <v>1</v>
      </c>
      <c r="Q59" s="7" t="e">
        <f t="shared" si="17"/>
        <v>#VALUE!</v>
      </c>
      <c r="R59" s="7" t="e">
        <f t="shared" si="17"/>
        <v>#VALUE!</v>
      </c>
      <c r="S59" s="7" t="e">
        <f t="shared" si="17"/>
        <v>#VALUE!</v>
      </c>
      <c r="T59" s="7" t="e">
        <f t="shared" si="17"/>
        <v>#VALUE!</v>
      </c>
      <c r="U59" s="7" t="e">
        <f t="shared" si="17"/>
        <v>#VALUE!</v>
      </c>
      <c r="V59" s="7" t="e">
        <f t="shared" si="17"/>
        <v>#VALUE!</v>
      </c>
      <c r="W59" s="7" t="e">
        <f t="shared" si="17"/>
        <v>#VALUE!</v>
      </c>
      <c r="X59" s="7" t="e">
        <f t="shared" si="17"/>
        <v>#VALUE!</v>
      </c>
      <c r="Y59" s="7" t="e">
        <f t="shared" si="17"/>
        <v>#VALUE!</v>
      </c>
      <c r="Z59" s="7" t="b">
        <f t="shared" si="17"/>
        <v>1</v>
      </c>
      <c r="AA59" s="7" t="e">
        <f t="shared" si="17"/>
        <v>#VALUE!</v>
      </c>
      <c r="AB59" s="7" t="e">
        <f t="shared" si="17"/>
        <v>#VALUE!</v>
      </c>
      <c r="AC59" s="7" t="e">
        <f t="shared" si="17"/>
        <v>#VALUE!</v>
      </c>
      <c r="AD59" s="7" t="e">
        <f t="shared" si="17"/>
        <v>#VALUE!</v>
      </c>
      <c r="AE59" s="7" t="b">
        <f t="shared" si="17"/>
        <v>1</v>
      </c>
      <c r="AF59" s="7" t="e">
        <f t="shared" si="17"/>
        <v>#VALUE!</v>
      </c>
      <c r="AG59" s="7" t="b">
        <f t="shared" si="17"/>
        <v>1</v>
      </c>
      <c r="AH59" s="7" t="b">
        <f t="shared" si="17"/>
        <v>1</v>
      </c>
      <c r="AI59" s="7" t="e">
        <f t="shared" si="17"/>
        <v>#VALUE!</v>
      </c>
      <c r="AJ59" s="7" t="e">
        <f t="shared" si="17"/>
        <v>#VALUE!</v>
      </c>
      <c r="AK59" s="7" t="e">
        <f t="shared" si="17"/>
        <v>#VALUE!</v>
      </c>
      <c r="AL59" s="7" t="e">
        <f t="shared" si="17"/>
        <v>#VALUE!</v>
      </c>
      <c r="AM59" s="7" t="e">
        <f t="shared" si="17"/>
        <v>#VALUE!</v>
      </c>
      <c r="AN59" s="7" t="e">
        <f t="shared" si="17"/>
        <v>#VALUE!</v>
      </c>
      <c r="AO59" s="7" t="e">
        <f t="shared" si="17"/>
        <v>#VALUE!</v>
      </c>
      <c r="AP59" s="7" t="e">
        <f t="shared" si="17"/>
        <v>#VALUE!</v>
      </c>
      <c r="AQ59" s="7" t="b">
        <f t="shared" si="17"/>
        <v>1</v>
      </c>
      <c r="AR59" s="7" t="e">
        <f t="shared" si="17"/>
        <v>#VALUE!</v>
      </c>
      <c r="AS59" s="7" t="e">
        <f t="shared" si="17"/>
        <v>#VALUE!</v>
      </c>
      <c r="AT59" s="7" t="b">
        <f t="shared" si="17"/>
        <v>1</v>
      </c>
      <c r="AU59" s="7" t="e">
        <f t="shared" si="17"/>
        <v>#VALUE!</v>
      </c>
      <c r="AV59" s="7" t="e">
        <f t="shared" si="17"/>
        <v>#VALUE!</v>
      </c>
      <c r="AW59" s="7" t="b">
        <f t="shared" si="17"/>
        <v>1</v>
      </c>
      <c r="AX59" s="7" t="e">
        <f t="shared" si="17"/>
        <v>#VALUE!</v>
      </c>
      <c r="AY59" s="7" t="e">
        <f t="shared" si="17"/>
        <v>#VALUE!</v>
      </c>
      <c r="AZ59" s="7" t="e">
        <f t="shared" si="17"/>
        <v>#VALUE!</v>
      </c>
      <c r="BA59" s="7" t="b">
        <f t="shared" si="17"/>
        <v>1</v>
      </c>
      <c r="BB59" s="7" t="b">
        <f t="shared" si="17"/>
        <v>1</v>
      </c>
      <c r="BC59" s="7" t="e">
        <f t="shared" si="17"/>
        <v>#VALUE!</v>
      </c>
      <c r="BD59" s="7" t="e">
        <f t="shared" si="17"/>
        <v>#VALUE!</v>
      </c>
      <c r="BE59" s="7" t="e">
        <f t="shared" si="17"/>
        <v>#VALUE!</v>
      </c>
      <c r="BF59" s="7" t="e">
        <f t="shared" si="17"/>
        <v>#VALUE!</v>
      </c>
      <c r="BG59" s="7" t="e">
        <f t="shared" si="17"/>
        <v>#VALUE!</v>
      </c>
      <c r="BH59" s="7" t="b">
        <f t="shared" si="17"/>
        <v>1</v>
      </c>
      <c r="BI59" s="7" t="e">
        <f t="shared" si="17"/>
        <v>#VALUE!</v>
      </c>
      <c r="BJ59" s="7" t="b">
        <f t="shared" si="17"/>
        <v>1</v>
      </c>
      <c r="BK59" s="7" t="e">
        <f t="shared" si="17"/>
        <v>#VALUE!</v>
      </c>
      <c r="BL59" s="7" t="e">
        <f t="shared" si="17"/>
        <v>#VALUE!</v>
      </c>
      <c r="BM59" s="7" t="b">
        <f t="shared" si="17"/>
        <v>1</v>
      </c>
      <c r="BN59" s="7" t="b">
        <f t="shared" si="17"/>
        <v>1</v>
      </c>
      <c r="BO59" s="7" t="e">
        <f t="shared" si="17"/>
        <v>#VALUE!</v>
      </c>
      <c r="BP59" s="7" t="e">
        <f t="shared" si="17"/>
        <v>#VALUE!</v>
      </c>
      <c r="BQ59" s="7" t="e">
        <f t="shared" ref="BQ59:CJ59" si="18">BQ14=RIGHT(BQ36,4)*1</f>
        <v>#VALUE!</v>
      </c>
      <c r="BR59" s="7" t="e">
        <f t="shared" si="18"/>
        <v>#VALUE!</v>
      </c>
      <c r="BS59" s="7" t="e">
        <f t="shared" si="18"/>
        <v>#VALUE!</v>
      </c>
      <c r="BT59" s="7" t="e">
        <f t="shared" si="18"/>
        <v>#VALUE!</v>
      </c>
      <c r="BU59" s="7" t="b">
        <f t="shared" si="18"/>
        <v>1</v>
      </c>
      <c r="BV59" s="7" t="e">
        <f t="shared" si="18"/>
        <v>#VALUE!</v>
      </c>
      <c r="BW59" s="7" t="e">
        <f t="shared" si="18"/>
        <v>#VALUE!</v>
      </c>
      <c r="BX59" s="7" t="b">
        <f t="shared" si="18"/>
        <v>1</v>
      </c>
      <c r="BY59" s="7" t="e">
        <f t="shared" si="18"/>
        <v>#VALUE!</v>
      </c>
      <c r="BZ59" s="7" t="b">
        <f t="shared" si="18"/>
        <v>1</v>
      </c>
      <c r="CA59" s="7" t="e">
        <f t="shared" si="18"/>
        <v>#VALUE!</v>
      </c>
      <c r="CB59" s="7" t="e">
        <f t="shared" si="18"/>
        <v>#VALUE!</v>
      </c>
      <c r="CC59" s="7" t="b">
        <f t="shared" si="18"/>
        <v>1</v>
      </c>
      <c r="CD59" s="7" t="e">
        <f t="shared" si="18"/>
        <v>#VALUE!</v>
      </c>
      <c r="CE59" s="7" t="e">
        <f t="shared" si="18"/>
        <v>#VALUE!</v>
      </c>
      <c r="CF59" s="7" t="b">
        <f t="shared" si="18"/>
        <v>1</v>
      </c>
      <c r="CG59" s="7" t="e">
        <f t="shared" si="18"/>
        <v>#VALUE!</v>
      </c>
      <c r="CH59" s="7" t="e">
        <f t="shared" si="18"/>
        <v>#VALUE!</v>
      </c>
      <c r="CI59" s="7" t="e">
        <f t="shared" si="18"/>
        <v>#VALUE!</v>
      </c>
      <c r="CJ59" s="7" t="e">
        <f t="shared" si="18"/>
        <v>#VALUE!</v>
      </c>
    </row>
    <row r="60" spans="1:88">
      <c r="A60" s="7" t="s">
        <v>724</v>
      </c>
      <c r="B60" s="7">
        <v>4030</v>
      </c>
      <c r="C60" s="7" t="str">
        <f t="shared" si="0"/>
        <v>PLANBELGIUM</v>
      </c>
      <c r="E60" s="7" t="b">
        <f t="shared" ref="E60:BP60" si="19">E15=RIGHT(E37,4)*1</f>
        <v>1</v>
      </c>
      <c r="F60" s="7" t="b">
        <f t="shared" si="19"/>
        <v>1</v>
      </c>
      <c r="G60" s="7" t="e">
        <f t="shared" si="19"/>
        <v>#VALUE!</v>
      </c>
      <c r="H60" s="7" t="e">
        <f t="shared" si="19"/>
        <v>#VALUE!</v>
      </c>
      <c r="I60" s="7" t="e">
        <f t="shared" si="19"/>
        <v>#VALUE!</v>
      </c>
      <c r="J60" s="7" t="b">
        <f t="shared" si="19"/>
        <v>1</v>
      </c>
      <c r="K60" s="7" t="e">
        <f t="shared" si="19"/>
        <v>#VALUE!</v>
      </c>
      <c r="L60" s="7" t="e">
        <f t="shared" si="19"/>
        <v>#VALUE!</v>
      </c>
      <c r="M60" s="7" t="e">
        <f t="shared" si="19"/>
        <v>#VALUE!</v>
      </c>
      <c r="N60" s="7" t="e">
        <f t="shared" si="19"/>
        <v>#VALUE!</v>
      </c>
      <c r="O60" s="7" t="e">
        <f t="shared" si="19"/>
        <v>#VALUE!</v>
      </c>
      <c r="P60" s="7" t="b">
        <f t="shared" si="19"/>
        <v>1</v>
      </c>
      <c r="Q60" s="7" t="e">
        <f t="shared" si="19"/>
        <v>#VALUE!</v>
      </c>
      <c r="R60" s="7" t="e">
        <f t="shared" si="19"/>
        <v>#VALUE!</v>
      </c>
      <c r="S60" s="7" t="e">
        <f t="shared" si="19"/>
        <v>#VALUE!</v>
      </c>
      <c r="T60" s="7" t="e">
        <f t="shared" si="19"/>
        <v>#VALUE!</v>
      </c>
      <c r="U60" s="7" t="e">
        <f t="shared" si="19"/>
        <v>#VALUE!</v>
      </c>
      <c r="V60" s="7" t="e">
        <f t="shared" si="19"/>
        <v>#VALUE!</v>
      </c>
      <c r="W60" s="7" t="e">
        <f t="shared" si="19"/>
        <v>#VALUE!</v>
      </c>
      <c r="X60" s="7" t="e">
        <f t="shared" si="19"/>
        <v>#VALUE!</v>
      </c>
      <c r="Y60" s="7" t="e">
        <f t="shared" si="19"/>
        <v>#VALUE!</v>
      </c>
      <c r="Z60" s="7" t="e">
        <f t="shared" si="19"/>
        <v>#VALUE!</v>
      </c>
      <c r="AA60" s="7" t="e">
        <f t="shared" si="19"/>
        <v>#VALUE!</v>
      </c>
      <c r="AB60" s="7" t="e">
        <f t="shared" si="19"/>
        <v>#VALUE!</v>
      </c>
      <c r="AC60" s="7" t="e">
        <f t="shared" si="19"/>
        <v>#VALUE!</v>
      </c>
      <c r="AD60" s="7" t="e">
        <f t="shared" si="19"/>
        <v>#VALUE!</v>
      </c>
      <c r="AE60" s="7" t="b">
        <f t="shared" si="19"/>
        <v>1</v>
      </c>
      <c r="AF60" s="7" t="e">
        <f t="shared" si="19"/>
        <v>#VALUE!</v>
      </c>
      <c r="AG60" s="7" t="e">
        <f t="shared" si="19"/>
        <v>#VALUE!</v>
      </c>
      <c r="AH60" s="7" t="b">
        <f t="shared" si="19"/>
        <v>1</v>
      </c>
      <c r="AI60" s="7" t="e">
        <f t="shared" si="19"/>
        <v>#VALUE!</v>
      </c>
      <c r="AJ60" s="7" t="e">
        <f t="shared" si="19"/>
        <v>#VALUE!</v>
      </c>
      <c r="AK60" s="7" t="e">
        <f t="shared" si="19"/>
        <v>#VALUE!</v>
      </c>
      <c r="AL60" s="7" t="e">
        <f t="shared" si="19"/>
        <v>#VALUE!</v>
      </c>
      <c r="AM60" s="7" t="e">
        <f t="shared" si="19"/>
        <v>#VALUE!</v>
      </c>
      <c r="AN60" s="7" t="e">
        <f t="shared" si="19"/>
        <v>#VALUE!</v>
      </c>
      <c r="AO60" s="7" t="e">
        <f t="shared" si="19"/>
        <v>#VALUE!</v>
      </c>
      <c r="AP60" s="7" t="e">
        <f t="shared" si="19"/>
        <v>#VALUE!</v>
      </c>
      <c r="AQ60" s="7" t="e">
        <f t="shared" si="19"/>
        <v>#VALUE!</v>
      </c>
      <c r="AR60" s="7" t="e">
        <f t="shared" si="19"/>
        <v>#VALUE!</v>
      </c>
      <c r="AS60" s="7" t="e">
        <f t="shared" si="19"/>
        <v>#VALUE!</v>
      </c>
      <c r="AT60" s="7" t="b">
        <f t="shared" si="19"/>
        <v>1</v>
      </c>
      <c r="AU60" s="7" t="e">
        <f t="shared" si="19"/>
        <v>#VALUE!</v>
      </c>
      <c r="AV60" s="7" t="e">
        <f t="shared" si="19"/>
        <v>#VALUE!</v>
      </c>
      <c r="AW60" s="7" t="b">
        <f t="shared" si="19"/>
        <v>1</v>
      </c>
      <c r="AX60" s="7" t="e">
        <f t="shared" si="19"/>
        <v>#VALUE!</v>
      </c>
      <c r="AY60" s="7" t="e">
        <f t="shared" si="19"/>
        <v>#VALUE!</v>
      </c>
      <c r="AZ60" s="7" t="e">
        <f t="shared" si="19"/>
        <v>#VALUE!</v>
      </c>
      <c r="BA60" s="7" t="b">
        <f t="shared" si="19"/>
        <v>1</v>
      </c>
      <c r="BB60" s="7" t="b">
        <f t="shared" si="19"/>
        <v>1</v>
      </c>
      <c r="BC60" s="7" t="e">
        <f t="shared" si="19"/>
        <v>#VALUE!</v>
      </c>
      <c r="BD60" s="7" t="e">
        <f t="shared" si="19"/>
        <v>#VALUE!</v>
      </c>
      <c r="BE60" s="7" t="e">
        <f t="shared" si="19"/>
        <v>#VALUE!</v>
      </c>
      <c r="BF60" s="7" t="e">
        <f t="shared" si="19"/>
        <v>#VALUE!</v>
      </c>
      <c r="BG60" s="7" t="e">
        <f t="shared" si="19"/>
        <v>#VALUE!</v>
      </c>
      <c r="BH60" s="7" t="e">
        <f t="shared" si="19"/>
        <v>#VALUE!</v>
      </c>
      <c r="BI60" s="7" t="e">
        <f t="shared" si="19"/>
        <v>#VALUE!</v>
      </c>
      <c r="BJ60" s="7" t="e">
        <f t="shared" si="19"/>
        <v>#VALUE!</v>
      </c>
      <c r="BK60" s="7" t="e">
        <f t="shared" si="19"/>
        <v>#VALUE!</v>
      </c>
      <c r="BL60" s="7" t="e">
        <f t="shared" si="19"/>
        <v>#VALUE!</v>
      </c>
      <c r="BM60" s="7" t="b">
        <f t="shared" si="19"/>
        <v>1</v>
      </c>
      <c r="BN60" s="7" t="e">
        <f t="shared" si="19"/>
        <v>#VALUE!</v>
      </c>
      <c r="BO60" s="7" t="e">
        <f t="shared" si="19"/>
        <v>#VALUE!</v>
      </c>
      <c r="BP60" s="7" t="e">
        <f t="shared" si="19"/>
        <v>#VALUE!</v>
      </c>
      <c r="BQ60" s="7" t="e">
        <f t="shared" ref="BQ60:CJ60" si="20">BQ15=RIGHT(BQ37,4)*1</f>
        <v>#VALUE!</v>
      </c>
      <c r="BR60" s="7" t="e">
        <f t="shared" si="20"/>
        <v>#VALUE!</v>
      </c>
      <c r="BS60" s="7" t="e">
        <f t="shared" si="20"/>
        <v>#VALUE!</v>
      </c>
      <c r="BT60" s="7" t="e">
        <f t="shared" si="20"/>
        <v>#VALUE!</v>
      </c>
      <c r="BU60" s="7" t="b">
        <f t="shared" si="20"/>
        <v>1</v>
      </c>
      <c r="BV60" s="7" t="e">
        <f t="shared" si="20"/>
        <v>#VALUE!</v>
      </c>
      <c r="BW60" s="7" t="e">
        <f t="shared" si="20"/>
        <v>#VALUE!</v>
      </c>
      <c r="BX60" s="7" t="b">
        <f t="shared" si="20"/>
        <v>1</v>
      </c>
      <c r="BY60" s="7" t="e">
        <f t="shared" si="20"/>
        <v>#VALUE!</v>
      </c>
      <c r="BZ60" s="7" t="e">
        <f t="shared" si="20"/>
        <v>#VALUE!</v>
      </c>
      <c r="CA60" s="7" t="e">
        <f t="shared" si="20"/>
        <v>#VALUE!</v>
      </c>
      <c r="CB60" s="7" t="e">
        <f t="shared" si="20"/>
        <v>#VALUE!</v>
      </c>
      <c r="CC60" s="7" t="b">
        <f t="shared" si="20"/>
        <v>1</v>
      </c>
      <c r="CD60" s="7" t="e">
        <f t="shared" si="20"/>
        <v>#VALUE!</v>
      </c>
      <c r="CE60" s="7" t="e">
        <f t="shared" si="20"/>
        <v>#VALUE!</v>
      </c>
      <c r="CF60" s="7" t="b">
        <f t="shared" si="20"/>
        <v>1</v>
      </c>
      <c r="CG60" s="7" t="e">
        <f t="shared" si="20"/>
        <v>#VALUE!</v>
      </c>
      <c r="CH60" s="7" t="e">
        <f t="shared" si="20"/>
        <v>#VALUE!</v>
      </c>
      <c r="CI60" s="7" t="e">
        <f t="shared" si="20"/>
        <v>#VALUE!</v>
      </c>
      <c r="CJ60" s="7" t="e">
        <f t="shared" si="20"/>
        <v>#VALUE!</v>
      </c>
    </row>
    <row r="61" spans="1:88">
      <c r="A61" s="7" t="s">
        <v>725</v>
      </c>
      <c r="B61" s="7">
        <v>4029</v>
      </c>
      <c r="C61" s="7" t="str">
        <f t="shared" si="0"/>
        <v>QUINOA</v>
      </c>
      <c r="E61" s="7" t="b">
        <f t="shared" ref="E61:BP61" si="21">E16=RIGHT(E38,4)*1</f>
        <v>1</v>
      </c>
      <c r="F61" s="7" t="b">
        <f t="shared" si="21"/>
        <v>1</v>
      </c>
      <c r="G61" s="7" t="e">
        <f t="shared" si="21"/>
        <v>#VALUE!</v>
      </c>
      <c r="H61" s="7" t="e">
        <f t="shared" si="21"/>
        <v>#VALUE!</v>
      </c>
      <c r="I61" s="7" t="e">
        <f t="shared" si="21"/>
        <v>#VALUE!</v>
      </c>
      <c r="J61" s="7" t="b">
        <f t="shared" si="21"/>
        <v>1</v>
      </c>
      <c r="K61" s="7" t="e">
        <f t="shared" si="21"/>
        <v>#VALUE!</v>
      </c>
      <c r="L61" s="7" t="e">
        <f t="shared" si="21"/>
        <v>#VALUE!</v>
      </c>
      <c r="M61" s="7" t="e">
        <f t="shared" si="21"/>
        <v>#VALUE!</v>
      </c>
      <c r="N61" s="7" t="e">
        <f t="shared" si="21"/>
        <v>#VALUE!</v>
      </c>
      <c r="O61" s="7" t="e">
        <f t="shared" si="21"/>
        <v>#VALUE!</v>
      </c>
      <c r="P61" s="7" t="b">
        <f t="shared" si="21"/>
        <v>1</v>
      </c>
      <c r="Q61" s="7" t="e">
        <f t="shared" si="21"/>
        <v>#VALUE!</v>
      </c>
      <c r="R61" s="7" t="e">
        <f t="shared" si="21"/>
        <v>#VALUE!</v>
      </c>
      <c r="S61" s="7" t="e">
        <f t="shared" si="21"/>
        <v>#VALUE!</v>
      </c>
      <c r="T61" s="7" t="e">
        <f t="shared" si="21"/>
        <v>#VALUE!</v>
      </c>
      <c r="U61" s="7" t="e">
        <f t="shared" si="21"/>
        <v>#VALUE!</v>
      </c>
      <c r="V61" s="7" t="e">
        <f t="shared" si="21"/>
        <v>#VALUE!</v>
      </c>
      <c r="W61" s="7" t="e">
        <f t="shared" si="21"/>
        <v>#VALUE!</v>
      </c>
      <c r="X61" s="7" t="e">
        <f t="shared" si="21"/>
        <v>#VALUE!</v>
      </c>
      <c r="Y61" s="7" t="e">
        <f t="shared" si="21"/>
        <v>#VALUE!</v>
      </c>
      <c r="Z61" s="7" t="e">
        <f t="shared" si="21"/>
        <v>#VALUE!</v>
      </c>
      <c r="AA61" s="7" t="e">
        <f t="shared" si="21"/>
        <v>#VALUE!</v>
      </c>
      <c r="AB61" s="7" t="e">
        <f t="shared" si="21"/>
        <v>#VALUE!</v>
      </c>
      <c r="AC61" s="7" t="e">
        <f t="shared" si="21"/>
        <v>#VALUE!</v>
      </c>
      <c r="AD61" s="7" t="e">
        <f t="shared" si="21"/>
        <v>#VALUE!</v>
      </c>
      <c r="AE61" s="7" t="e">
        <f t="shared" si="21"/>
        <v>#VALUE!</v>
      </c>
      <c r="AF61" s="7" t="e">
        <f t="shared" si="21"/>
        <v>#VALUE!</v>
      </c>
      <c r="AG61" s="7" t="e">
        <f t="shared" si="21"/>
        <v>#VALUE!</v>
      </c>
      <c r="AH61" s="7" t="e">
        <f t="shared" si="21"/>
        <v>#VALUE!</v>
      </c>
      <c r="AI61" s="7" t="e">
        <f t="shared" si="21"/>
        <v>#VALUE!</v>
      </c>
      <c r="AJ61" s="7" t="e">
        <f t="shared" si="21"/>
        <v>#VALUE!</v>
      </c>
      <c r="AK61" s="7" t="e">
        <f t="shared" si="21"/>
        <v>#VALUE!</v>
      </c>
      <c r="AL61" s="7" t="e">
        <f t="shared" si="21"/>
        <v>#VALUE!</v>
      </c>
      <c r="AM61" s="7" t="e">
        <f t="shared" si="21"/>
        <v>#VALUE!</v>
      </c>
      <c r="AN61" s="7" t="e">
        <f t="shared" si="21"/>
        <v>#VALUE!</v>
      </c>
      <c r="AO61" s="7" t="e">
        <f t="shared" si="21"/>
        <v>#VALUE!</v>
      </c>
      <c r="AP61" s="7" t="e">
        <f t="shared" si="21"/>
        <v>#VALUE!</v>
      </c>
      <c r="AQ61" s="7" t="e">
        <f t="shared" si="21"/>
        <v>#VALUE!</v>
      </c>
      <c r="AR61" s="7" t="e">
        <f t="shared" si="21"/>
        <v>#VALUE!</v>
      </c>
      <c r="AS61" s="7" t="e">
        <f t="shared" si="21"/>
        <v>#VALUE!</v>
      </c>
      <c r="AT61" s="7" t="b">
        <f t="shared" si="21"/>
        <v>1</v>
      </c>
      <c r="AU61" s="7" t="e">
        <f t="shared" si="21"/>
        <v>#VALUE!</v>
      </c>
      <c r="AV61" s="7" t="e">
        <f t="shared" si="21"/>
        <v>#VALUE!</v>
      </c>
      <c r="AW61" s="7" t="b">
        <f t="shared" si="21"/>
        <v>1</v>
      </c>
      <c r="AX61" s="7" t="e">
        <f t="shared" si="21"/>
        <v>#VALUE!</v>
      </c>
      <c r="AY61" s="7" t="e">
        <f t="shared" si="21"/>
        <v>#VALUE!</v>
      </c>
      <c r="AZ61" s="7" t="e">
        <f t="shared" si="21"/>
        <v>#VALUE!</v>
      </c>
      <c r="BA61" s="7" t="b">
        <f t="shared" si="21"/>
        <v>1</v>
      </c>
      <c r="BB61" s="7" t="e">
        <f t="shared" si="21"/>
        <v>#VALUE!</v>
      </c>
      <c r="BC61" s="7" t="e">
        <f t="shared" si="21"/>
        <v>#VALUE!</v>
      </c>
      <c r="BD61" s="7" t="e">
        <f t="shared" si="21"/>
        <v>#VALUE!</v>
      </c>
      <c r="BE61" s="7" t="e">
        <f t="shared" si="21"/>
        <v>#VALUE!</v>
      </c>
      <c r="BF61" s="7" t="e">
        <f t="shared" si="21"/>
        <v>#VALUE!</v>
      </c>
      <c r="BG61" s="7" t="e">
        <f t="shared" si="21"/>
        <v>#VALUE!</v>
      </c>
      <c r="BH61" s="7" t="e">
        <f t="shared" si="21"/>
        <v>#VALUE!</v>
      </c>
      <c r="BI61" s="7" t="e">
        <f t="shared" si="21"/>
        <v>#VALUE!</v>
      </c>
      <c r="BJ61" s="7" t="e">
        <f t="shared" si="21"/>
        <v>#VALUE!</v>
      </c>
      <c r="BK61" s="7" t="e">
        <f t="shared" si="21"/>
        <v>#VALUE!</v>
      </c>
      <c r="BL61" s="7" t="e">
        <f t="shared" si="21"/>
        <v>#VALUE!</v>
      </c>
      <c r="BM61" s="7" t="b">
        <f t="shared" si="21"/>
        <v>1</v>
      </c>
      <c r="BN61" s="7" t="e">
        <f t="shared" si="21"/>
        <v>#VALUE!</v>
      </c>
      <c r="BO61" s="7" t="e">
        <f t="shared" si="21"/>
        <v>#VALUE!</v>
      </c>
      <c r="BP61" s="7" t="e">
        <f t="shared" si="21"/>
        <v>#VALUE!</v>
      </c>
      <c r="BQ61" s="7" t="e">
        <f t="shared" ref="BQ61:CJ61" si="22">BQ16=RIGHT(BQ38,4)*1</f>
        <v>#VALUE!</v>
      </c>
      <c r="BR61" s="7" t="e">
        <f t="shared" si="22"/>
        <v>#VALUE!</v>
      </c>
      <c r="BS61" s="7" t="e">
        <f t="shared" si="22"/>
        <v>#VALUE!</v>
      </c>
      <c r="BT61" s="7" t="e">
        <f t="shared" si="22"/>
        <v>#VALUE!</v>
      </c>
      <c r="BU61" s="7" t="e">
        <f t="shared" si="22"/>
        <v>#VALUE!</v>
      </c>
      <c r="BV61" s="7" t="e">
        <f t="shared" si="22"/>
        <v>#VALUE!</v>
      </c>
      <c r="BW61" s="7" t="e">
        <f t="shared" si="22"/>
        <v>#VALUE!</v>
      </c>
      <c r="BX61" s="7" t="b">
        <f t="shared" si="22"/>
        <v>1</v>
      </c>
      <c r="BY61" s="7" t="e">
        <f t="shared" si="22"/>
        <v>#VALUE!</v>
      </c>
      <c r="BZ61" s="7" t="e">
        <f t="shared" si="22"/>
        <v>#VALUE!</v>
      </c>
      <c r="CA61" s="7" t="e">
        <f t="shared" si="22"/>
        <v>#VALUE!</v>
      </c>
      <c r="CB61" s="7" t="e">
        <f t="shared" si="22"/>
        <v>#VALUE!</v>
      </c>
      <c r="CC61" s="7" t="b">
        <f t="shared" si="22"/>
        <v>1</v>
      </c>
      <c r="CD61" s="7" t="e">
        <f t="shared" si="22"/>
        <v>#VALUE!</v>
      </c>
      <c r="CE61" s="7" t="e">
        <f t="shared" si="22"/>
        <v>#VALUE!</v>
      </c>
      <c r="CF61" s="7" t="b">
        <f t="shared" si="22"/>
        <v>1</v>
      </c>
      <c r="CG61" s="7" t="e">
        <f t="shared" si="22"/>
        <v>#VALUE!</v>
      </c>
      <c r="CH61" s="7" t="e">
        <f t="shared" si="22"/>
        <v>#VALUE!</v>
      </c>
      <c r="CI61" s="7" t="e">
        <f t="shared" si="22"/>
        <v>#VALUE!</v>
      </c>
      <c r="CJ61" s="7" t="e">
        <f t="shared" si="22"/>
        <v>#VALUE!</v>
      </c>
    </row>
    <row r="62" spans="1:88">
      <c r="A62" s="7" t="s">
        <v>726</v>
      </c>
      <c r="B62" s="7">
        <v>4034</v>
      </c>
      <c r="C62" s="7" t="str">
        <f t="shared" si="0"/>
        <v>RCN</v>
      </c>
      <c r="E62" s="7" t="b">
        <f t="shared" ref="E62:BP62" si="23">E17=RIGHT(E39,4)*1</f>
        <v>1</v>
      </c>
      <c r="F62" s="7" t="b">
        <f t="shared" si="23"/>
        <v>1</v>
      </c>
      <c r="G62" s="7" t="e">
        <f t="shared" si="23"/>
        <v>#VALUE!</v>
      </c>
      <c r="H62" s="7" t="e">
        <f t="shared" si="23"/>
        <v>#VALUE!</v>
      </c>
      <c r="I62" s="7" t="e">
        <f t="shared" si="23"/>
        <v>#VALUE!</v>
      </c>
      <c r="J62" s="7" t="b">
        <f t="shared" si="23"/>
        <v>1</v>
      </c>
      <c r="K62" s="7" t="e">
        <f t="shared" si="23"/>
        <v>#VALUE!</v>
      </c>
      <c r="L62" s="7" t="e">
        <f t="shared" si="23"/>
        <v>#VALUE!</v>
      </c>
      <c r="M62" s="7" t="e">
        <f t="shared" si="23"/>
        <v>#VALUE!</v>
      </c>
      <c r="N62" s="7" t="e">
        <f t="shared" si="23"/>
        <v>#VALUE!</v>
      </c>
      <c r="O62" s="7" t="e">
        <f t="shared" si="23"/>
        <v>#VALUE!</v>
      </c>
      <c r="P62" s="7" t="b">
        <f t="shared" si="23"/>
        <v>1</v>
      </c>
      <c r="Q62" s="7" t="e">
        <f t="shared" si="23"/>
        <v>#VALUE!</v>
      </c>
      <c r="R62" s="7" t="e">
        <f t="shared" si="23"/>
        <v>#VALUE!</v>
      </c>
      <c r="S62" s="7" t="e">
        <f t="shared" si="23"/>
        <v>#VALUE!</v>
      </c>
      <c r="T62" s="7" t="e">
        <f t="shared" si="23"/>
        <v>#VALUE!</v>
      </c>
      <c r="U62" s="7" t="e">
        <f t="shared" si="23"/>
        <v>#VALUE!</v>
      </c>
      <c r="V62" s="7" t="e">
        <f t="shared" si="23"/>
        <v>#VALUE!</v>
      </c>
      <c r="W62" s="7" t="e">
        <f t="shared" si="23"/>
        <v>#VALUE!</v>
      </c>
      <c r="X62" s="7" t="e">
        <f t="shared" si="23"/>
        <v>#VALUE!</v>
      </c>
      <c r="Y62" s="7" t="e">
        <f t="shared" si="23"/>
        <v>#VALUE!</v>
      </c>
      <c r="Z62" s="7" t="e">
        <f t="shared" si="23"/>
        <v>#VALUE!</v>
      </c>
      <c r="AA62" s="7" t="e">
        <f t="shared" si="23"/>
        <v>#VALUE!</v>
      </c>
      <c r="AB62" s="7" t="e">
        <f t="shared" si="23"/>
        <v>#VALUE!</v>
      </c>
      <c r="AC62" s="7" t="e">
        <f t="shared" si="23"/>
        <v>#VALUE!</v>
      </c>
      <c r="AD62" s="7" t="e">
        <f t="shared" si="23"/>
        <v>#VALUE!</v>
      </c>
      <c r="AE62" s="7" t="e">
        <f t="shared" si="23"/>
        <v>#VALUE!</v>
      </c>
      <c r="AF62" s="7" t="e">
        <f t="shared" si="23"/>
        <v>#VALUE!</v>
      </c>
      <c r="AG62" s="7" t="e">
        <f t="shared" si="23"/>
        <v>#VALUE!</v>
      </c>
      <c r="AH62" s="7" t="e">
        <f t="shared" si="23"/>
        <v>#VALUE!</v>
      </c>
      <c r="AI62" s="7" t="e">
        <f t="shared" si="23"/>
        <v>#VALUE!</v>
      </c>
      <c r="AJ62" s="7" t="e">
        <f t="shared" si="23"/>
        <v>#VALUE!</v>
      </c>
      <c r="AK62" s="7" t="e">
        <f t="shared" si="23"/>
        <v>#VALUE!</v>
      </c>
      <c r="AL62" s="7" t="e">
        <f t="shared" si="23"/>
        <v>#VALUE!</v>
      </c>
      <c r="AM62" s="7" t="e">
        <f t="shared" si="23"/>
        <v>#VALUE!</v>
      </c>
      <c r="AN62" s="7" t="e">
        <f t="shared" si="23"/>
        <v>#VALUE!</v>
      </c>
      <c r="AO62" s="7" t="e">
        <f t="shared" si="23"/>
        <v>#VALUE!</v>
      </c>
      <c r="AP62" s="7" t="e">
        <f t="shared" si="23"/>
        <v>#VALUE!</v>
      </c>
      <c r="AQ62" s="7" t="e">
        <f t="shared" si="23"/>
        <v>#VALUE!</v>
      </c>
      <c r="AR62" s="7" t="e">
        <f t="shared" si="23"/>
        <v>#VALUE!</v>
      </c>
      <c r="AS62" s="7" t="e">
        <f t="shared" si="23"/>
        <v>#VALUE!</v>
      </c>
      <c r="AT62" s="7" t="b">
        <f t="shared" si="23"/>
        <v>1</v>
      </c>
      <c r="AU62" s="7" t="e">
        <f t="shared" si="23"/>
        <v>#VALUE!</v>
      </c>
      <c r="AV62" s="7" t="e">
        <f t="shared" si="23"/>
        <v>#VALUE!</v>
      </c>
      <c r="AW62" s="7" t="e">
        <f t="shared" si="23"/>
        <v>#VALUE!</v>
      </c>
      <c r="AX62" s="7" t="e">
        <f t="shared" si="23"/>
        <v>#VALUE!</v>
      </c>
      <c r="AY62" s="7" t="e">
        <f t="shared" si="23"/>
        <v>#VALUE!</v>
      </c>
      <c r="AZ62" s="7" t="e">
        <f t="shared" si="23"/>
        <v>#VALUE!</v>
      </c>
      <c r="BA62" s="7" t="b">
        <f t="shared" si="23"/>
        <v>1</v>
      </c>
      <c r="BB62" s="7" t="e">
        <f t="shared" si="23"/>
        <v>#VALUE!</v>
      </c>
      <c r="BC62" s="7" t="e">
        <f t="shared" si="23"/>
        <v>#VALUE!</v>
      </c>
      <c r="BD62" s="7" t="e">
        <f t="shared" si="23"/>
        <v>#VALUE!</v>
      </c>
      <c r="BE62" s="7" t="e">
        <f t="shared" si="23"/>
        <v>#VALUE!</v>
      </c>
      <c r="BF62" s="7" t="e">
        <f t="shared" si="23"/>
        <v>#VALUE!</v>
      </c>
      <c r="BG62" s="7" t="e">
        <f t="shared" si="23"/>
        <v>#VALUE!</v>
      </c>
      <c r="BH62" s="7" t="e">
        <f t="shared" si="23"/>
        <v>#VALUE!</v>
      </c>
      <c r="BI62" s="7" t="e">
        <f t="shared" si="23"/>
        <v>#VALUE!</v>
      </c>
      <c r="BJ62" s="7" t="e">
        <f t="shared" si="23"/>
        <v>#VALUE!</v>
      </c>
      <c r="BK62" s="7" t="e">
        <f t="shared" si="23"/>
        <v>#VALUE!</v>
      </c>
      <c r="BL62" s="7" t="e">
        <f t="shared" si="23"/>
        <v>#VALUE!</v>
      </c>
      <c r="BM62" s="7" t="b">
        <f t="shared" si="23"/>
        <v>1</v>
      </c>
      <c r="BN62" s="7" t="e">
        <f t="shared" si="23"/>
        <v>#VALUE!</v>
      </c>
      <c r="BO62" s="7" t="e">
        <f t="shared" si="23"/>
        <v>#VALUE!</v>
      </c>
      <c r="BP62" s="7" t="e">
        <f t="shared" si="23"/>
        <v>#VALUE!</v>
      </c>
      <c r="BQ62" s="7" t="e">
        <f t="shared" ref="BQ62:CJ62" si="24">BQ17=RIGHT(BQ39,4)*1</f>
        <v>#VALUE!</v>
      </c>
      <c r="BR62" s="7" t="e">
        <f t="shared" si="24"/>
        <v>#VALUE!</v>
      </c>
      <c r="BS62" s="7" t="e">
        <f t="shared" si="24"/>
        <v>#VALUE!</v>
      </c>
      <c r="BT62" s="7" t="e">
        <f t="shared" si="24"/>
        <v>#VALUE!</v>
      </c>
      <c r="BU62" s="7" t="e">
        <f t="shared" si="24"/>
        <v>#VALUE!</v>
      </c>
      <c r="BV62" s="7" t="e">
        <f t="shared" si="24"/>
        <v>#VALUE!</v>
      </c>
      <c r="BW62" s="7" t="e">
        <f t="shared" si="24"/>
        <v>#VALUE!</v>
      </c>
      <c r="BX62" s="7" t="b">
        <f t="shared" si="24"/>
        <v>1</v>
      </c>
      <c r="BY62" s="7" t="e">
        <f t="shared" si="24"/>
        <v>#VALUE!</v>
      </c>
      <c r="BZ62" s="7" t="e">
        <f t="shared" si="24"/>
        <v>#VALUE!</v>
      </c>
      <c r="CA62" s="7" t="e">
        <f t="shared" si="24"/>
        <v>#VALUE!</v>
      </c>
      <c r="CB62" s="7" t="e">
        <f t="shared" si="24"/>
        <v>#VALUE!</v>
      </c>
      <c r="CC62" s="7" t="b">
        <f t="shared" si="24"/>
        <v>1</v>
      </c>
      <c r="CD62" s="7" t="e">
        <f t="shared" si="24"/>
        <v>#VALUE!</v>
      </c>
      <c r="CE62" s="7" t="e">
        <f t="shared" si="24"/>
        <v>#VALUE!</v>
      </c>
      <c r="CF62" s="7" t="e">
        <f t="shared" si="24"/>
        <v>#VALUE!</v>
      </c>
      <c r="CG62" s="7" t="e">
        <f t="shared" si="24"/>
        <v>#VALUE!</v>
      </c>
      <c r="CH62" s="7" t="e">
        <f t="shared" si="24"/>
        <v>#VALUE!</v>
      </c>
      <c r="CI62" s="7" t="e">
        <f t="shared" si="24"/>
        <v>#VALUE!</v>
      </c>
      <c r="CJ62" s="7" t="e">
        <f t="shared" si="24"/>
        <v>#VALUE!</v>
      </c>
    </row>
    <row r="63" spans="1:88">
      <c r="A63" s="7" t="s">
        <v>727</v>
      </c>
      <c r="B63" s="7">
        <v>4028</v>
      </c>
      <c r="C63" s="7" t="str">
        <f t="shared" si="0"/>
        <v>RIKOLTO</v>
      </c>
      <c r="E63" s="7" t="b">
        <f t="shared" ref="E63:BP63" si="25">E18=RIGHT(E40,4)*1</f>
        <v>1</v>
      </c>
      <c r="F63" s="7" t="e">
        <f t="shared" si="25"/>
        <v>#VALUE!</v>
      </c>
      <c r="G63" s="7" t="e">
        <f t="shared" si="25"/>
        <v>#VALUE!</v>
      </c>
      <c r="H63" s="7" t="e">
        <f t="shared" si="25"/>
        <v>#VALUE!</v>
      </c>
      <c r="I63" s="7" t="e">
        <f t="shared" si="25"/>
        <v>#VALUE!</v>
      </c>
      <c r="J63" s="7" t="b">
        <f t="shared" si="25"/>
        <v>1</v>
      </c>
      <c r="K63" s="7" t="e">
        <f t="shared" si="25"/>
        <v>#VALUE!</v>
      </c>
      <c r="L63" s="7" t="e">
        <f t="shared" si="25"/>
        <v>#VALUE!</v>
      </c>
      <c r="M63" s="7" t="e">
        <f t="shared" si="25"/>
        <v>#VALUE!</v>
      </c>
      <c r="N63" s="7" t="e">
        <f t="shared" si="25"/>
        <v>#VALUE!</v>
      </c>
      <c r="O63" s="7" t="e">
        <f t="shared" si="25"/>
        <v>#VALUE!</v>
      </c>
      <c r="P63" s="7" t="b">
        <f t="shared" si="25"/>
        <v>1</v>
      </c>
      <c r="Q63" s="7" t="e">
        <f t="shared" si="25"/>
        <v>#VALUE!</v>
      </c>
      <c r="R63" s="7" t="e">
        <f t="shared" si="25"/>
        <v>#VALUE!</v>
      </c>
      <c r="S63" s="7" t="e">
        <f t="shared" si="25"/>
        <v>#VALUE!</v>
      </c>
      <c r="T63" s="7" t="e">
        <f t="shared" si="25"/>
        <v>#VALUE!</v>
      </c>
      <c r="U63" s="7" t="e">
        <f t="shared" si="25"/>
        <v>#VALUE!</v>
      </c>
      <c r="V63" s="7" t="e">
        <f t="shared" si="25"/>
        <v>#VALUE!</v>
      </c>
      <c r="W63" s="7" t="e">
        <f t="shared" si="25"/>
        <v>#VALUE!</v>
      </c>
      <c r="X63" s="7" t="e">
        <f t="shared" si="25"/>
        <v>#VALUE!</v>
      </c>
      <c r="Y63" s="7" t="e">
        <f t="shared" si="25"/>
        <v>#VALUE!</v>
      </c>
      <c r="Z63" s="7" t="e">
        <f t="shared" si="25"/>
        <v>#VALUE!</v>
      </c>
      <c r="AA63" s="7" t="e">
        <f t="shared" si="25"/>
        <v>#VALUE!</v>
      </c>
      <c r="AB63" s="7" t="e">
        <f t="shared" si="25"/>
        <v>#VALUE!</v>
      </c>
      <c r="AC63" s="7" t="e">
        <f t="shared" si="25"/>
        <v>#VALUE!</v>
      </c>
      <c r="AD63" s="7" t="e">
        <f t="shared" si="25"/>
        <v>#VALUE!</v>
      </c>
      <c r="AE63" s="7" t="e">
        <f t="shared" si="25"/>
        <v>#VALUE!</v>
      </c>
      <c r="AF63" s="7" t="e">
        <f t="shared" si="25"/>
        <v>#VALUE!</v>
      </c>
      <c r="AG63" s="7" t="e">
        <f t="shared" si="25"/>
        <v>#VALUE!</v>
      </c>
      <c r="AH63" s="7" t="e">
        <f t="shared" si="25"/>
        <v>#VALUE!</v>
      </c>
      <c r="AI63" s="7" t="e">
        <f t="shared" si="25"/>
        <v>#VALUE!</v>
      </c>
      <c r="AJ63" s="7" t="e">
        <f t="shared" si="25"/>
        <v>#VALUE!</v>
      </c>
      <c r="AK63" s="7" t="e">
        <f t="shared" si="25"/>
        <v>#VALUE!</v>
      </c>
      <c r="AL63" s="7" t="e">
        <f t="shared" si="25"/>
        <v>#VALUE!</v>
      </c>
      <c r="AM63" s="7" t="e">
        <f t="shared" si="25"/>
        <v>#VALUE!</v>
      </c>
      <c r="AN63" s="7" t="e">
        <f t="shared" si="25"/>
        <v>#VALUE!</v>
      </c>
      <c r="AO63" s="7" t="e">
        <f t="shared" si="25"/>
        <v>#VALUE!</v>
      </c>
      <c r="AP63" s="7" t="e">
        <f t="shared" si="25"/>
        <v>#VALUE!</v>
      </c>
      <c r="AQ63" s="7" t="e">
        <f t="shared" si="25"/>
        <v>#VALUE!</v>
      </c>
      <c r="AR63" s="7" t="e">
        <f t="shared" si="25"/>
        <v>#VALUE!</v>
      </c>
      <c r="AS63" s="7" t="e">
        <f t="shared" si="25"/>
        <v>#VALUE!</v>
      </c>
      <c r="AT63" s="7" t="b">
        <f t="shared" si="25"/>
        <v>1</v>
      </c>
      <c r="AU63" s="7" t="e">
        <f t="shared" si="25"/>
        <v>#VALUE!</v>
      </c>
      <c r="AV63" s="7" t="e">
        <f t="shared" si="25"/>
        <v>#VALUE!</v>
      </c>
      <c r="AW63" s="7" t="e">
        <f t="shared" si="25"/>
        <v>#VALUE!</v>
      </c>
      <c r="AX63" s="7" t="e">
        <f t="shared" si="25"/>
        <v>#VALUE!</v>
      </c>
      <c r="AY63" s="7" t="e">
        <f t="shared" si="25"/>
        <v>#VALUE!</v>
      </c>
      <c r="AZ63" s="7" t="e">
        <f t="shared" si="25"/>
        <v>#VALUE!</v>
      </c>
      <c r="BA63" s="7" t="b">
        <f t="shared" si="25"/>
        <v>1</v>
      </c>
      <c r="BB63" s="7" t="e">
        <f t="shared" si="25"/>
        <v>#VALUE!</v>
      </c>
      <c r="BC63" s="7" t="e">
        <f t="shared" si="25"/>
        <v>#VALUE!</v>
      </c>
      <c r="BD63" s="7" t="e">
        <f t="shared" si="25"/>
        <v>#VALUE!</v>
      </c>
      <c r="BE63" s="7" t="e">
        <f t="shared" si="25"/>
        <v>#VALUE!</v>
      </c>
      <c r="BF63" s="7" t="e">
        <f t="shared" si="25"/>
        <v>#VALUE!</v>
      </c>
      <c r="BG63" s="7" t="e">
        <f t="shared" si="25"/>
        <v>#VALUE!</v>
      </c>
      <c r="BH63" s="7" t="e">
        <f t="shared" si="25"/>
        <v>#VALUE!</v>
      </c>
      <c r="BI63" s="7" t="e">
        <f t="shared" si="25"/>
        <v>#VALUE!</v>
      </c>
      <c r="BJ63" s="7" t="e">
        <f t="shared" si="25"/>
        <v>#VALUE!</v>
      </c>
      <c r="BK63" s="7" t="e">
        <f t="shared" si="25"/>
        <v>#VALUE!</v>
      </c>
      <c r="BL63" s="7" t="e">
        <f t="shared" si="25"/>
        <v>#VALUE!</v>
      </c>
      <c r="BM63" s="7" t="b">
        <f t="shared" si="25"/>
        <v>1</v>
      </c>
      <c r="BN63" s="7" t="e">
        <f t="shared" si="25"/>
        <v>#VALUE!</v>
      </c>
      <c r="BO63" s="7" t="e">
        <f t="shared" si="25"/>
        <v>#VALUE!</v>
      </c>
      <c r="BP63" s="7" t="e">
        <f t="shared" si="25"/>
        <v>#VALUE!</v>
      </c>
      <c r="BQ63" s="7" t="e">
        <f t="shared" ref="BQ63:CJ63" si="26">BQ18=RIGHT(BQ40,4)*1</f>
        <v>#VALUE!</v>
      </c>
      <c r="BR63" s="7" t="e">
        <f t="shared" si="26"/>
        <v>#VALUE!</v>
      </c>
      <c r="BS63" s="7" t="e">
        <f t="shared" si="26"/>
        <v>#VALUE!</v>
      </c>
      <c r="BT63" s="7" t="e">
        <f t="shared" si="26"/>
        <v>#VALUE!</v>
      </c>
      <c r="BU63" s="7" t="e">
        <f t="shared" si="26"/>
        <v>#VALUE!</v>
      </c>
      <c r="BV63" s="7" t="e">
        <f t="shared" si="26"/>
        <v>#VALUE!</v>
      </c>
      <c r="BW63" s="7" t="e">
        <f t="shared" si="26"/>
        <v>#VALUE!</v>
      </c>
      <c r="BX63" s="7" t="b">
        <f t="shared" si="26"/>
        <v>1</v>
      </c>
      <c r="BY63" s="7" t="e">
        <f t="shared" si="26"/>
        <v>#VALUE!</v>
      </c>
      <c r="BZ63" s="7" t="e">
        <f t="shared" si="26"/>
        <v>#VALUE!</v>
      </c>
      <c r="CA63" s="7" t="e">
        <f t="shared" si="26"/>
        <v>#VALUE!</v>
      </c>
      <c r="CB63" s="7" t="e">
        <f t="shared" si="26"/>
        <v>#VALUE!</v>
      </c>
      <c r="CC63" s="7" t="b">
        <f t="shared" si="26"/>
        <v>1</v>
      </c>
      <c r="CD63" s="7" t="e">
        <f t="shared" si="26"/>
        <v>#VALUE!</v>
      </c>
      <c r="CE63" s="7" t="e">
        <f t="shared" si="26"/>
        <v>#VALUE!</v>
      </c>
      <c r="CF63" s="7" t="e">
        <f t="shared" si="26"/>
        <v>#VALUE!</v>
      </c>
      <c r="CG63" s="7" t="e">
        <f t="shared" si="26"/>
        <v>#VALUE!</v>
      </c>
      <c r="CH63" s="7" t="e">
        <f t="shared" si="26"/>
        <v>#VALUE!</v>
      </c>
      <c r="CI63" s="7" t="e">
        <f t="shared" si="26"/>
        <v>#VALUE!</v>
      </c>
      <c r="CJ63" s="7" t="e">
        <f t="shared" si="26"/>
        <v>#VALUE!</v>
      </c>
    </row>
    <row r="64" spans="1:88">
      <c r="A64" s="7" t="s">
        <v>728</v>
      </c>
      <c r="B64" s="7">
        <v>4027</v>
      </c>
      <c r="C64" s="7" t="str">
        <f t="shared" si="0"/>
        <v>RKVI</v>
      </c>
      <c r="E64" s="7" t="b">
        <f t="shared" ref="E64:BP64" si="27">E19=RIGHT(E41,4)*1</f>
        <v>1</v>
      </c>
      <c r="F64" s="7" t="e">
        <f t="shared" si="27"/>
        <v>#VALUE!</v>
      </c>
      <c r="G64" s="7" t="e">
        <f t="shared" si="27"/>
        <v>#VALUE!</v>
      </c>
      <c r="H64" s="7" t="e">
        <f t="shared" si="27"/>
        <v>#VALUE!</v>
      </c>
      <c r="I64" s="7" t="e">
        <f t="shared" si="27"/>
        <v>#VALUE!</v>
      </c>
      <c r="J64" s="7" t="b">
        <f t="shared" si="27"/>
        <v>1</v>
      </c>
      <c r="K64" s="7" t="e">
        <f t="shared" si="27"/>
        <v>#VALUE!</v>
      </c>
      <c r="L64" s="7" t="e">
        <f t="shared" si="27"/>
        <v>#VALUE!</v>
      </c>
      <c r="M64" s="7" t="e">
        <f t="shared" si="27"/>
        <v>#VALUE!</v>
      </c>
      <c r="N64" s="7" t="e">
        <f t="shared" si="27"/>
        <v>#VALUE!</v>
      </c>
      <c r="O64" s="7" t="e">
        <f t="shared" si="27"/>
        <v>#VALUE!</v>
      </c>
      <c r="P64" s="7" t="b">
        <f t="shared" si="27"/>
        <v>1</v>
      </c>
      <c r="Q64" s="7" t="e">
        <f t="shared" si="27"/>
        <v>#VALUE!</v>
      </c>
      <c r="R64" s="7" t="e">
        <f t="shared" si="27"/>
        <v>#VALUE!</v>
      </c>
      <c r="S64" s="7" t="e">
        <f t="shared" si="27"/>
        <v>#VALUE!</v>
      </c>
      <c r="T64" s="7" t="e">
        <f t="shared" si="27"/>
        <v>#VALUE!</v>
      </c>
      <c r="U64" s="7" t="e">
        <f t="shared" si="27"/>
        <v>#VALUE!</v>
      </c>
      <c r="V64" s="7" t="e">
        <f t="shared" si="27"/>
        <v>#VALUE!</v>
      </c>
      <c r="W64" s="7" t="e">
        <f t="shared" si="27"/>
        <v>#VALUE!</v>
      </c>
      <c r="X64" s="7" t="e">
        <f t="shared" si="27"/>
        <v>#VALUE!</v>
      </c>
      <c r="Y64" s="7" t="e">
        <f t="shared" si="27"/>
        <v>#VALUE!</v>
      </c>
      <c r="Z64" s="7" t="e">
        <f t="shared" si="27"/>
        <v>#VALUE!</v>
      </c>
      <c r="AA64" s="7" t="e">
        <f t="shared" si="27"/>
        <v>#VALUE!</v>
      </c>
      <c r="AB64" s="7" t="e">
        <f t="shared" si="27"/>
        <v>#VALUE!</v>
      </c>
      <c r="AC64" s="7" t="e">
        <f t="shared" si="27"/>
        <v>#VALUE!</v>
      </c>
      <c r="AD64" s="7" t="e">
        <f t="shared" si="27"/>
        <v>#VALUE!</v>
      </c>
      <c r="AE64" s="7" t="e">
        <f t="shared" si="27"/>
        <v>#VALUE!</v>
      </c>
      <c r="AF64" s="7" t="e">
        <f t="shared" si="27"/>
        <v>#VALUE!</v>
      </c>
      <c r="AG64" s="7" t="e">
        <f t="shared" si="27"/>
        <v>#VALUE!</v>
      </c>
      <c r="AH64" s="7" t="e">
        <f t="shared" si="27"/>
        <v>#VALUE!</v>
      </c>
      <c r="AI64" s="7" t="e">
        <f t="shared" si="27"/>
        <v>#VALUE!</v>
      </c>
      <c r="AJ64" s="7" t="e">
        <f t="shared" si="27"/>
        <v>#VALUE!</v>
      </c>
      <c r="AK64" s="7" t="e">
        <f t="shared" si="27"/>
        <v>#VALUE!</v>
      </c>
      <c r="AL64" s="7" t="e">
        <f t="shared" si="27"/>
        <v>#VALUE!</v>
      </c>
      <c r="AM64" s="7" t="e">
        <f t="shared" si="27"/>
        <v>#VALUE!</v>
      </c>
      <c r="AN64" s="7" t="e">
        <f t="shared" si="27"/>
        <v>#VALUE!</v>
      </c>
      <c r="AO64" s="7" t="e">
        <f t="shared" si="27"/>
        <v>#VALUE!</v>
      </c>
      <c r="AP64" s="7" t="e">
        <f t="shared" si="27"/>
        <v>#VALUE!</v>
      </c>
      <c r="AQ64" s="7" t="e">
        <f t="shared" si="27"/>
        <v>#VALUE!</v>
      </c>
      <c r="AR64" s="7" t="e">
        <f t="shared" si="27"/>
        <v>#VALUE!</v>
      </c>
      <c r="AS64" s="7" t="e">
        <f t="shared" si="27"/>
        <v>#VALUE!</v>
      </c>
      <c r="AT64" s="7" t="b">
        <f t="shared" si="27"/>
        <v>1</v>
      </c>
      <c r="AU64" s="7" t="e">
        <f t="shared" si="27"/>
        <v>#VALUE!</v>
      </c>
      <c r="AV64" s="7" t="e">
        <f t="shared" si="27"/>
        <v>#VALUE!</v>
      </c>
      <c r="AW64" s="7" t="e">
        <f t="shared" si="27"/>
        <v>#VALUE!</v>
      </c>
      <c r="AX64" s="7" t="e">
        <f t="shared" si="27"/>
        <v>#VALUE!</v>
      </c>
      <c r="AY64" s="7" t="e">
        <f t="shared" si="27"/>
        <v>#VALUE!</v>
      </c>
      <c r="AZ64" s="7" t="e">
        <f t="shared" si="27"/>
        <v>#VALUE!</v>
      </c>
      <c r="BA64" s="7" t="b">
        <f t="shared" si="27"/>
        <v>1</v>
      </c>
      <c r="BB64" s="7" t="e">
        <f t="shared" si="27"/>
        <v>#VALUE!</v>
      </c>
      <c r="BC64" s="7" t="e">
        <f t="shared" si="27"/>
        <v>#VALUE!</v>
      </c>
      <c r="BD64" s="7" t="e">
        <f t="shared" si="27"/>
        <v>#VALUE!</v>
      </c>
      <c r="BE64" s="7" t="e">
        <f t="shared" si="27"/>
        <v>#VALUE!</v>
      </c>
      <c r="BF64" s="7" t="e">
        <f t="shared" si="27"/>
        <v>#VALUE!</v>
      </c>
      <c r="BG64" s="7" t="e">
        <f t="shared" si="27"/>
        <v>#VALUE!</v>
      </c>
      <c r="BH64" s="7" t="e">
        <f t="shared" si="27"/>
        <v>#VALUE!</v>
      </c>
      <c r="BI64" s="7" t="e">
        <f t="shared" si="27"/>
        <v>#VALUE!</v>
      </c>
      <c r="BJ64" s="7" t="e">
        <f t="shared" si="27"/>
        <v>#VALUE!</v>
      </c>
      <c r="BK64" s="7" t="e">
        <f t="shared" si="27"/>
        <v>#VALUE!</v>
      </c>
      <c r="BL64" s="7" t="e">
        <f t="shared" si="27"/>
        <v>#VALUE!</v>
      </c>
      <c r="BM64" s="7" t="b">
        <f t="shared" si="27"/>
        <v>1</v>
      </c>
      <c r="BN64" s="7" t="e">
        <f t="shared" si="27"/>
        <v>#VALUE!</v>
      </c>
      <c r="BO64" s="7" t="e">
        <f t="shared" si="27"/>
        <v>#VALUE!</v>
      </c>
      <c r="BP64" s="7" t="e">
        <f t="shared" si="27"/>
        <v>#VALUE!</v>
      </c>
      <c r="BQ64" s="7" t="e">
        <f t="shared" ref="BQ64:CJ64" si="28">BQ19=RIGHT(BQ41,4)*1</f>
        <v>#VALUE!</v>
      </c>
      <c r="BR64" s="7" t="e">
        <f t="shared" si="28"/>
        <v>#VALUE!</v>
      </c>
      <c r="BS64" s="7" t="e">
        <f t="shared" si="28"/>
        <v>#VALUE!</v>
      </c>
      <c r="BT64" s="7" t="e">
        <f t="shared" si="28"/>
        <v>#VALUE!</v>
      </c>
      <c r="BU64" s="7" t="e">
        <f t="shared" si="28"/>
        <v>#VALUE!</v>
      </c>
      <c r="BV64" s="7" t="e">
        <f t="shared" si="28"/>
        <v>#VALUE!</v>
      </c>
      <c r="BW64" s="7" t="e">
        <f t="shared" si="28"/>
        <v>#VALUE!</v>
      </c>
      <c r="BX64" s="7" t="b">
        <f t="shared" si="28"/>
        <v>1</v>
      </c>
      <c r="BY64" s="7" t="e">
        <f t="shared" si="28"/>
        <v>#VALUE!</v>
      </c>
      <c r="BZ64" s="7" t="e">
        <f t="shared" si="28"/>
        <v>#VALUE!</v>
      </c>
      <c r="CA64" s="7" t="e">
        <f t="shared" si="28"/>
        <v>#VALUE!</v>
      </c>
      <c r="CB64" s="7" t="e">
        <f t="shared" si="28"/>
        <v>#VALUE!</v>
      </c>
      <c r="CC64" s="7" t="b">
        <f t="shared" si="28"/>
        <v>1</v>
      </c>
      <c r="CD64" s="7" t="e">
        <f t="shared" si="28"/>
        <v>#VALUE!</v>
      </c>
      <c r="CE64" s="7" t="e">
        <f t="shared" si="28"/>
        <v>#VALUE!</v>
      </c>
      <c r="CF64" s="7" t="e">
        <f t="shared" si="28"/>
        <v>#VALUE!</v>
      </c>
      <c r="CG64" s="7" t="e">
        <f t="shared" si="28"/>
        <v>#VALUE!</v>
      </c>
      <c r="CH64" s="7" t="e">
        <f t="shared" si="28"/>
        <v>#VALUE!</v>
      </c>
      <c r="CI64" s="7" t="e">
        <f t="shared" si="28"/>
        <v>#VALUE!</v>
      </c>
      <c r="CJ64" s="7" t="e">
        <f t="shared" si="28"/>
        <v>#VALUE!</v>
      </c>
    </row>
    <row r="65" spans="1:88">
      <c r="A65" s="7" t="s">
        <v>729</v>
      </c>
      <c r="B65" s="7">
        <v>4081</v>
      </c>
      <c r="C65" s="7" t="str">
        <f t="shared" si="0"/>
        <v>ROTARY</v>
      </c>
      <c r="E65" s="7" t="e">
        <f t="shared" ref="E65:BP65" si="29">E20=RIGHT(E42,4)*1</f>
        <v>#VALUE!</v>
      </c>
      <c r="F65" s="7" t="e">
        <f t="shared" si="29"/>
        <v>#VALUE!</v>
      </c>
      <c r="G65" s="7" t="e">
        <f t="shared" si="29"/>
        <v>#VALUE!</v>
      </c>
      <c r="H65" s="7" t="e">
        <f t="shared" si="29"/>
        <v>#VALUE!</v>
      </c>
      <c r="I65" s="7" t="e">
        <f t="shared" si="29"/>
        <v>#VALUE!</v>
      </c>
      <c r="J65" s="7" t="b">
        <f t="shared" si="29"/>
        <v>1</v>
      </c>
      <c r="K65" s="7" t="e">
        <f t="shared" si="29"/>
        <v>#VALUE!</v>
      </c>
      <c r="L65" s="7" t="e">
        <f t="shared" si="29"/>
        <v>#VALUE!</v>
      </c>
      <c r="M65" s="7" t="e">
        <f t="shared" si="29"/>
        <v>#VALUE!</v>
      </c>
      <c r="N65" s="7" t="e">
        <f t="shared" si="29"/>
        <v>#VALUE!</v>
      </c>
      <c r="O65" s="7" t="e">
        <f t="shared" si="29"/>
        <v>#VALUE!</v>
      </c>
      <c r="P65" s="7" t="b">
        <f t="shared" si="29"/>
        <v>1</v>
      </c>
      <c r="Q65" s="7" t="e">
        <f t="shared" si="29"/>
        <v>#VALUE!</v>
      </c>
      <c r="R65" s="7" t="e">
        <f t="shared" si="29"/>
        <v>#VALUE!</v>
      </c>
      <c r="S65" s="7" t="e">
        <f t="shared" si="29"/>
        <v>#VALUE!</v>
      </c>
      <c r="T65" s="7" t="e">
        <f t="shared" si="29"/>
        <v>#VALUE!</v>
      </c>
      <c r="U65" s="7" t="e">
        <f t="shared" si="29"/>
        <v>#VALUE!</v>
      </c>
      <c r="V65" s="7" t="e">
        <f t="shared" si="29"/>
        <v>#VALUE!</v>
      </c>
      <c r="W65" s="7" t="e">
        <f t="shared" si="29"/>
        <v>#VALUE!</v>
      </c>
      <c r="X65" s="7" t="e">
        <f t="shared" si="29"/>
        <v>#VALUE!</v>
      </c>
      <c r="Y65" s="7" t="e">
        <f t="shared" si="29"/>
        <v>#VALUE!</v>
      </c>
      <c r="Z65" s="7" t="e">
        <f t="shared" si="29"/>
        <v>#VALUE!</v>
      </c>
      <c r="AA65" s="7" t="e">
        <f t="shared" si="29"/>
        <v>#VALUE!</v>
      </c>
      <c r="AB65" s="7" t="e">
        <f t="shared" si="29"/>
        <v>#VALUE!</v>
      </c>
      <c r="AC65" s="7" t="e">
        <f t="shared" si="29"/>
        <v>#VALUE!</v>
      </c>
      <c r="AD65" s="7" t="e">
        <f t="shared" si="29"/>
        <v>#VALUE!</v>
      </c>
      <c r="AE65" s="7" t="e">
        <f t="shared" si="29"/>
        <v>#VALUE!</v>
      </c>
      <c r="AF65" s="7" t="e">
        <f t="shared" si="29"/>
        <v>#VALUE!</v>
      </c>
      <c r="AG65" s="7" t="e">
        <f t="shared" si="29"/>
        <v>#VALUE!</v>
      </c>
      <c r="AH65" s="7" t="e">
        <f t="shared" si="29"/>
        <v>#VALUE!</v>
      </c>
      <c r="AI65" s="7" t="e">
        <f t="shared" si="29"/>
        <v>#VALUE!</v>
      </c>
      <c r="AJ65" s="7" t="e">
        <f t="shared" si="29"/>
        <v>#VALUE!</v>
      </c>
      <c r="AK65" s="7" t="e">
        <f t="shared" si="29"/>
        <v>#VALUE!</v>
      </c>
      <c r="AL65" s="7" t="e">
        <f t="shared" si="29"/>
        <v>#VALUE!</v>
      </c>
      <c r="AM65" s="7" t="e">
        <f t="shared" si="29"/>
        <v>#VALUE!</v>
      </c>
      <c r="AN65" s="7" t="e">
        <f t="shared" si="29"/>
        <v>#VALUE!</v>
      </c>
      <c r="AO65" s="7" t="e">
        <f t="shared" si="29"/>
        <v>#VALUE!</v>
      </c>
      <c r="AP65" s="7" t="e">
        <f t="shared" si="29"/>
        <v>#VALUE!</v>
      </c>
      <c r="AQ65" s="7" t="e">
        <f t="shared" si="29"/>
        <v>#VALUE!</v>
      </c>
      <c r="AR65" s="7" t="e">
        <f t="shared" si="29"/>
        <v>#VALUE!</v>
      </c>
      <c r="AS65" s="7" t="e">
        <f t="shared" si="29"/>
        <v>#VALUE!</v>
      </c>
      <c r="AT65" s="7" t="b">
        <f t="shared" si="29"/>
        <v>1</v>
      </c>
      <c r="AU65" s="7" t="e">
        <f t="shared" si="29"/>
        <v>#VALUE!</v>
      </c>
      <c r="AV65" s="7" t="e">
        <f t="shared" si="29"/>
        <v>#VALUE!</v>
      </c>
      <c r="AW65" s="7" t="e">
        <f t="shared" si="29"/>
        <v>#VALUE!</v>
      </c>
      <c r="AX65" s="7" t="e">
        <f t="shared" si="29"/>
        <v>#VALUE!</v>
      </c>
      <c r="AY65" s="7" t="e">
        <f t="shared" si="29"/>
        <v>#VALUE!</v>
      </c>
      <c r="AZ65" s="7" t="e">
        <f t="shared" si="29"/>
        <v>#VALUE!</v>
      </c>
      <c r="BA65" s="7" t="b">
        <f t="shared" si="29"/>
        <v>1</v>
      </c>
      <c r="BB65" s="7" t="e">
        <f t="shared" si="29"/>
        <v>#VALUE!</v>
      </c>
      <c r="BC65" s="7" t="e">
        <f t="shared" si="29"/>
        <v>#VALUE!</v>
      </c>
      <c r="BD65" s="7" t="e">
        <f t="shared" si="29"/>
        <v>#VALUE!</v>
      </c>
      <c r="BE65" s="7" t="e">
        <f t="shared" si="29"/>
        <v>#VALUE!</v>
      </c>
      <c r="BF65" s="7" t="e">
        <f t="shared" si="29"/>
        <v>#VALUE!</v>
      </c>
      <c r="BG65" s="7" t="e">
        <f t="shared" si="29"/>
        <v>#VALUE!</v>
      </c>
      <c r="BH65" s="7" t="e">
        <f t="shared" si="29"/>
        <v>#VALUE!</v>
      </c>
      <c r="BI65" s="7" t="e">
        <f t="shared" si="29"/>
        <v>#VALUE!</v>
      </c>
      <c r="BJ65" s="7" t="e">
        <f t="shared" si="29"/>
        <v>#VALUE!</v>
      </c>
      <c r="BK65" s="7" t="e">
        <f t="shared" si="29"/>
        <v>#VALUE!</v>
      </c>
      <c r="BL65" s="7" t="e">
        <f t="shared" si="29"/>
        <v>#VALUE!</v>
      </c>
      <c r="BM65" s="7" t="b">
        <f t="shared" si="29"/>
        <v>1</v>
      </c>
      <c r="BN65" s="7" t="e">
        <f t="shared" si="29"/>
        <v>#VALUE!</v>
      </c>
      <c r="BO65" s="7" t="e">
        <f t="shared" si="29"/>
        <v>#VALUE!</v>
      </c>
      <c r="BP65" s="7" t="e">
        <f t="shared" si="29"/>
        <v>#VALUE!</v>
      </c>
      <c r="BQ65" s="7" t="e">
        <f t="shared" ref="BQ65:CJ65" si="30">BQ20=RIGHT(BQ42,4)*1</f>
        <v>#VALUE!</v>
      </c>
      <c r="BR65" s="7" t="e">
        <f t="shared" si="30"/>
        <v>#VALUE!</v>
      </c>
      <c r="BS65" s="7" t="e">
        <f t="shared" si="30"/>
        <v>#VALUE!</v>
      </c>
      <c r="BT65" s="7" t="e">
        <f t="shared" si="30"/>
        <v>#VALUE!</v>
      </c>
      <c r="BU65" s="7" t="e">
        <f t="shared" si="30"/>
        <v>#VALUE!</v>
      </c>
      <c r="BV65" s="7" t="e">
        <f t="shared" si="30"/>
        <v>#VALUE!</v>
      </c>
      <c r="BW65" s="7" t="e">
        <f t="shared" si="30"/>
        <v>#VALUE!</v>
      </c>
      <c r="BX65" s="7" t="b">
        <f t="shared" si="30"/>
        <v>1</v>
      </c>
      <c r="BY65" s="7" t="e">
        <f t="shared" si="30"/>
        <v>#VALUE!</v>
      </c>
      <c r="BZ65" s="7" t="e">
        <f t="shared" si="30"/>
        <v>#VALUE!</v>
      </c>
      <c r="CA65" s="7" t="e">
        <f t="shared" si="30"/>
        <v>#VALUE!</v>
      </c>
      <c r="CB65" s="7" t="e">
        <f t="shared" si="30"/>
        <v>#VALUE!</v>
      </c>
      <c r="CC65" s="7" t="e">
        <f t="shared" si="30"/>
        <v>#VALUE!</v>
      </c>
      <c r="CD65" s="7" t="e">
        <f t="shared" si="30"/>
        <v>#VALUE!</v>
      </c>
      <c r="CE65" s="7" t="e">
        <f t="shared" si="30"/>
        <v>#VALUE!</v>
      </c>
      <c r="CF65" s="7" t="e">
        <f t="shared" si="30"/>
        <v>#VALUE!</v>
      </c>
      <c r="CG65" s="7" t="e">
        <f t="shared" si="30"/>
        <v>#VALUE!</v>
      </c>
      <c r="CH65" s="7" t="e">
        <f t="shared" si="30"/>
        <v>#VALUE!</v>
      </c>
      <c r="CI65" s="7" t="e">
        <f t="shared" si="30"/>
        <v>#VALUE!</v>
      </c>
      <c r="CJ65" s="7" t="e">
        <f t="shared" si="30"/>
        <v>#VALUE!</v>
      </c>
    </row>
    <row r="66" spans="1:88">
      <c r="A66" s="7" t="s">
        <v>730</v>
      </c>
      <c r="B66" s="7">
        <v>4012</v>
      </c>
      <c r="C66" s="7" t="str">
        <f t="shared" si="0"/>
        <v>SCI</v>
      </c>
      <c r="E66" s="7" t="e">
        <f t="shared" ref="E66:BP66" si="31">E21=RIGHT(E43,4)*1</f>
        <v>#VALUE!</v>
      </c>
      <c r="F66" s="7" t="e">
        <f t="shared" si="31"/>
        <v>#VALUE!</v>
      </c>
      <c r="G66" s="7" t="e">
        <f t="shared" si="31"/>
        <v>#VALUE!</v>
      </c>
      <c r="H66" s="7" t="e">
        <f t="shared" si="31"/>
        <v>#VALUE!</v>
      </c>
      <c r="I66" s="7" t="e">
        <f t="shared" si="31"/>
        <v>#VALUE!</v>
      </c>
      <c r="J66" s="7" t="b">
        <f t="shared" si="31"/>
        <v>1</v>
      </c>
      <c r="K66" s="7" t="e">
        <f t="shared" si="31"/>
        <v>#VALUE!</v>
      </c>
      <c r="L66" s="7" t="e">
        <f t="shared" si="31"/>
        <v>#VALUE!</v>
      </c>
      <c r="M66" s="7" t="e">
        <f t="shared" si="31"/>
        <v>#VALUE!</v>
      </c>
      <c r="N66" s="7" t="e">
        <f t="shared" si="31"/>
        <v>#VALUE!</v>
      </c>
      <c r="O66" s="7" t="e">
        <f t="shared" si="31"/>
        <v>#VALUE!</v>
      </c>
      <c r="P66" s="7" t="e">
        <f t="shared" si="31"/>
        <v>#VALUE!</v>
      </c>
      <c r="Q66" s="7" t="e">
        <f t="shared" si="31"/>
        <v>#VALUE!</v>
      </c>
      <c r="R66" s="7" t="e">
        <f t="shared" si="31"/>
        <v>#VALUE!</v>
      </c>
      <c r="S66" s="7" t="e">
        <f t="shared" si="31"/>
        <v>#VALUE!</v>
      </c>
      <c r="T66" s="7" t="e">
        <f t="shared" si="31"/>
        <v>#VALUE!</v>
      </c>
      <c r="U66" s="7" t="e">
        <f t="shared" si="31"/>
        <v>#VALUE!</v>
      </c>
      <c r="V66" s="7" t="e">
        <f t="shared" si="31"/>
        <v>#VALUE!</v>
      </c>
      <c r="W66" s="7" t="e">
        <f t="shared" si="31"/>
        <v>#VALUE!</v>
      </c>
      <c r="X66" s="7" t="e">
        <f t="shared" si="31"/>
        <v>#VALUE!</v>
      </c>
      <c r="Y66" s="7" t="e">
        <f t="shared" si="31"/>
        <v>#VALUE!</v>
      </c>
      <c r="Z66" s="7" t="e">
        <f t="shared" si="31"/>
        <v>#VALUE!</v>
      </c>
      <c r="AA66" s="7" t="e">
        <f t="shared" si="31"/>
        <v>#VALUE!</v>
      </c>
      <c r="AB66" s="7" t="e">
        <f t="shared" si="31"/>
        <v>#VALUE!</v>
      </c>
      <c r="AC66" s="7" t="e">
        <f t="shared" si="31"/>
        <v>#VALUE!</v>
      </c>
      <c r="AD66" s="7" t="e">
        <f t="shared" si="31"/>
        <v>#VALUE!</v>
      </c>
      <c r="AE66" s="7" t="e">
        <f t="shared" si="31"/>
        <v>#VALUE!</v>
      </c>
      <c r="AF66" s="7" t="e">
        <f t="shared" si="31"/>
        <v>#VALUE!</v>
      </c>
      <c r="AG66" s="7" t="e">
        <f t="shared" si="31"/>
        <v>#VALUE!</v>
      </c>
      <c r="AH66" s="7" t="e">
        <f t="shared" si="31"/>
        <v>#VALUE!</v>
      </c>
      <c r="AI66" s="7" t="e">
        <f t="shared" si="31"/>
        <v>#VALUE!</v>
      </c>
      <c r="AJ66" s="7" t="e">
        <f t="shared" si="31"/>
        <v>#VALUE!</v>
      </c>
      <c r="AK66" s="7" t="e">
        <f t="shared" si="31"/>
        <v>#VALUE!</v>
      </c>
      <c r="AL66" s="7" t="e">
        <f t="shared" si="31"/>
        <v>#VALUE!</v>
      </c>
      <c r="AM66" s="7" t="e">
        <f t="shared" si="31"/>
        <v>#VALUE!</v>
      </c>
      <c r="AN66" s="7" t="e">
        <f t="shared" si="31"/>
        <v>#VALUE!</v>
      </c>
      <c r="AO66" s="7" t="e">
        <f t="shared" si="31"/>
        <v>#VALUE!</v>
      </c>
      <c r="AP66" s="7" t="e">
        <f t="shared" si="31"/>
        <v>#VALUE!</v>
      </c>
      <c r="AQ66" s="7" t="e">
        <f t="shared" si="31"/>
        <v>#VALUE!</v>
      </c>
      <c r="AR66" s="7" t="e">
        <f t="shared" si="31"/>
        <v>#VALUE!</v>
      </c>
      <c r="AS66" s="7" t="e">
        <f t="shared" si="31"/>
        <v>#VALUE!</v>
      </c>
      <c r="AT66" s="7" t="b">
        <f t="shared" si="31"/>
        <v>1</v>
      </c>
      <c r="AU66" s="7" t="e">
        <f t="shared" si="31"/>
        <v>#VALUE!</v>
      </c>
      <c r="AV66" s="7" t="e">
        <f t="shared" si="31"/>
        <v>#VALUE!</v>
      </c>
      <c r="AW66" s="7" t="e">
        <f t="shared" si="31"/>
        <v>#VALUE!</v>
      </c>
      <c r="AX66" s="7" t="e">
        <f t="shared" si="31"/>
        <v>#VALUE!</v>
      </c>
      <c r="AY66" s="7" t="e">
        <f t="shared" si="31"/>
        <v>#VALUE!</v>
      </c>
      <c r="AZ66" s="7" t="e">
        <f t="shared" si="31"/>
        <v>#VALUE!</v>
      </c>
      <c r="BA66" s="7" t="b">
        <f t="shared" si="31"/>
        <v>1</v>
      </c>
      <c r="BB66" s="7" t="e">
        <f t="shared" si="31"/>
        <v>#VALUE!</v>
      </c>
      <c r="BC66" s="7" t="e">
        <f t="shared" si="31"/>
        <v>#VALUE!</v>
      </c>
      <c r="BD66" s="7" t="e">
        <f t="shared" si="31"/>
        <v>#VALUE!</v>
      </c>
      <c r="BE66" s="7" t="e">
        <f t="shared" si="31"/>
        <v>#VALUE!</v>
      </c>
      <c r="BF66" s="7" t="e">
        <f t="shared" si="31"/>
        <v>#VALUE!</v>
      </c>
      <c r="BG66" s="7" t="e">
        <f t="shared" si="31"/>
        <v>#VALUE!</v>
      </c>
      <c r="BH66" s="7" t="e">
        <f t="shared" si="31"/>
        <v>#VALUE!</v>
      </c>
      <c r="BI66" s="7" t="e">
        <f t="shared" si="31"/>
        <v>#VALUE!</v>
      </c>
      <c r="BJ66" s="7" t="e">
        <f t="shared" si="31"/>
        <v>#VALUE!</v>
      </c>
      <c r="BK66" s="7" t="e">
        <f t="shared" si="31"/>
        <v>#VALUE!</v>
      </c>
      <c r="BL66" s="7" t="e">
        <f t="shared" si="31"/>
        <v>#VALUE!</v>
      </c>
      <c r="BM66" s="7" t="b">
        <f t="shared" si="31"/>
        <v>1</v>
      </c>
      <c r="BN66" s="7" t="e">
        <f t="shared" si="31"/>
        <v>#VALUE!</v>
      </c>
      <c r="BO66" s="7" t="e">
        <f t="shared" si="31"/>
        <v>#VALUE!</v>
      </c>
      <c r="BP66" s="7" t="e">
        <f t="shared" si="31"/>
        <v>#VALUE!</v>
      </c>
      <c r="BQ66" s="7" t="e">
        <f t="shared" ref="BQ66:CJ66" si="32">BQ21=RIGHT(BQ43,4)*1</f>
        <v>#VALUE!</v>
      </c>
      <c r="BR66" s="7" t="e">
        <f t="shared" si="32"/>
        <v>#VALUE!</v>
      </c>
      <c r="BS66" s="7" t="e">
        <f t="shared" si="32"/>
        <v>#VALUE!</v>
      </c>
      <c r="BT66" s="7" t="e">
        <f t="shared" si="32"/>
        <v>#VALUE!</v>
      </c>
      <c r="BU66" s="7" t="e">
        <f t="shared" si="32"/>
        <v>#VALUE!</v>
      </c>
      <c r="BV66" s="7" t="e">
        <f t="shared" si="32"/>
        <v>#VALUE!</v>
      </c>
      <c r="BW66" s="7" t="e">
        <f t="shared" si="32"/>
        <v>#VALUE!</v>
      </c>
      <c r="BX66" s="7" t="e">
        <f t="shared" si="32"/>
        <v>#VALUE!</v>
      </c>
      <c r="BY66" s="7" t="e">
        <f t="shared" si="32"/>
        <v>#VALUE!</v>
      </c>
      <c r="BZ66" s="7" t="e">
        <f t="shared" si="32"/>
        <v>#VALUE!</v>
      </c>
      <c r="CA66" s="7" t="e">
        <f t="shared" si="32"/>
        <v>#VALUE!</v>
      </c>
      <c r="CB66" s="7" t="e">
        <f t="shared" si="32"/>
        <v>#VALUE!</v>
      </c>
      <c r="CC66" s="7" t="e">
        <f t="shared" si="32"/>
        <v>#VALUE!</v>
      </c>
      <c r="CD66" s="7" t="e">
        <f t="shared" si="32"/>
        <v>#VALUE!</v>
      </c>
      <c r="CE66" s="7" t="e">
        <f t="shared" si="32"/>
        <v>#VALUE!</v>
      </c>
      <c r="CF66" s="7" t="e">
        <f t="shared" si="32"/>
        <v>#VALUE!</v>
      </c>
      <c r="CG66" s="7" t="e">
        <f t="shared" si="32"/>
        <v>#VALUE!</v>
      </c>
      <c r="CH66" s="7" t="e">
        <f t="shared" si="32"/>
        <v>#VALUE!</v>
      </c>
      <c r="CI66" s="7" t="e">
        <f t="shared" si="32"/>
        <v>#VALUE!</v>
      </c>
      <c r="CJ66" s="7" t="e">
        <f t="shared" si="32"/>
        <v>#VALUE!</v>
      </c>
    </row>
    <row r="67" spans="1:88">
      <c r="A67" s="7" t="s">
        <v>731</v>
      </c>
      <c r="B67" s="7">
        <v>4046</v>
      </c>
      <c r="C67" s="7" t="str">
        <f t="shared" si="0"/>
        <v>SfCG</v>
      </c>
      <c r="E67" s="7" t="e">
        <f t="shared" ref="E67:BP67" si="33">E22=RIGHT(E44,4)*1</f>
        <v>#VALUE!</v>
      </c>
      <c r="F67" s="7" t="e">
        <f t="shared" si="33"/>
        <v>#VALUE!</v>
      </c>
      <c r="G67" s="7" t="e">
        <f t="shared" si="33"/>
        <v>#VALUE!</v>
      </c>
      <c r="H67" s="7" t="e">
        <f t="shared" si="33"/>
        <v>#VALUE!</v>
      </c>
      <c r="I67" s="7" t="e">
        <f t="shared" si="33"/>
        <v>#VALUE!</v>
      </c>
      <c r="J67" s="7" t="e">
        <f t="shared" si="33"/>
        <v>#VALUE!</v>
      </c>
      <c r="K67" s="7" t="e">
        <f t="shared" si="33"/>
        <v>#VALUE!</v>
      </c>
      <c r="L67" s="7" t="e">
        <f t="shared" si="33"/>
        <v>#VALUE!</v>
      </c>
      <c r="M67" s="7" t="e">
        <f t="shared" si="33"/>
        <v>#VALUE!</v>
      </c>
      <c r="N67" s="7" t="e">
        <f t="shared" si="33"/>
        <v>#VALUE!</v>
      </c>
      <c r="O67" s="7" t="e">
        <f t="shared" si="33"/>
        <v>#VALUE!</v>
      </c>
      <c r="P67" s="7" t="e">
        <f t="shared" si="33"/>
        <v>#VALUE!</v>
      </c>
      <c r="Q67" s="7" t="e">
        <f t="shared" si="33"/>
        <v>#VALUE!</v>
      </c>
      <c r="R67" s="7" t="e">
        <f t="shared" si="33"/>
        <v>#VALUE!</v>
      </c>
      <c r="S67" s="7" t="e">
        <f t="shared" si="33"/>
        <v>#VALUE!</v>
      </c>
      <c r="T67" s="7" t="e">
        <f t="shared" si="33"/>
        <v>#VALUE!</v>
      </c>
      <c r="U67" s="7" t="e">
        <f t="shared" si="33"/>
        <v>#VALUE!</v>
      </c>
      <c r="V67" s="7" t="e">
        <f t="shared" si="33"/>
        <v>#VALUE!</v>
      </c>
      <c r="W67" s="7" t="e">
        <f t="shared" si="33"/>
        <v>#VALUE!</v>
      </c>
      <c r="X67" s="7" t="e">
        <f t="shared" si="33"/>
        <v>#VALUE!</v>
      </c>
      <c r="Y67" s="7" t="e">
        <f t="shared" si="33"/>
        <v>#VALUE!</v>
      </c>
      <c r="Z67" s="7" t="e">
        <f t="shared" si="33"/>
        <v>#VALUE!</v>
      </c>
      <c r="AA67" s="7" t="e">
        <f t="shared" si="33"/>
        <v>#VALUE!</v>
      </c>
      <c r="AB67" s="7" t="e">
        <f t="shared" si="33"/>
        <v>#VALUE!</v>
      </c>
      <c r="AC67" s="7" t="e">
        <f t="shared" si="33"/>
        <v>#VALUE!</v>
      </c>
      <c r="AD67" s="7" t="e">
        <f t="shared" si="33"/>
        <v>#VALUE!</v>
      </c>
      <c r="AE67" s="7" t="e">
        <f t="shared" si="33"/>
        <v>#VALUE!</v>
      </c>
      <c r="AF67" s="7" t="e">
        <f t="shared" si="33"/>
        <v>#VALUE!</v>
      </c>
      <c r="AG67" s="7" t="e">
        <f t="shared" si="33"/>
        <v>#VALUE!</v>
      </c>
      <c r="AH67" s="7" t="e">
        <f t="shared" si="33"/>
        <v>#VALUE!</v>
      </c>
      <c r="AI67" s="7" t="e">
        <f t="shared" si="33"/>
        <v>#VALUE!</v>
      </c>
      <c r="AJ67" s="7" t="e">
        <f t="shared" si="33"/>
        <v>#VALUE!</v>
      </c>
      <c r="AK67" s="7" t="e">
        <f t="shared" si="33"/>
        <v>#VALUE!</v>
      </c>
      <c r="AL67" s="7" t="e">
        <f t="shared" si="33"/>
        <v>#VALUE!</v>
      </c>
      <c r="AM67" s="7" t="e">
        <f t="shared" si="33"/>
        <v>#VALUE!</v>
      </c>
      <c r="AN67" s="7" t="e">
        <f t="shared" si="33"/>
        <v>#VALUE!</v>
      </c>
      <c r="AO67" s="7" t="e">
        <f t="shared" si="33"/>
        <v>#VALUE!</v>
      </c>
      <c r="AP67" s="7" t="e">
        <f t="shared" si="33"/>
        <v>#VALUE!</v>
      </c>
      <c r="AQ67" s="7" t="e">
        <f t="shared" si="33"/>
        <v>#VALUE!</v>
      </c>
      <c r="AR67" s="7" t="e">
        <f t="shared" si="33"/>
        <v>#VALUE!</v>
      </c>
      <c r="AS67" s="7" t="e">
        <f t="shared" si="33"/>
        <v>#VALUE!</v>
      </c>
      <c r="AT67" s="7" t="b">
        <f t="shared" si="33"/>
        <v>1</v>
      </c>
      <c r="AU67" s="7" t="e">
        <f t="shared" si="33"/>
        <v>#VALUE!</v>
      </c>
      <c r="AV67" s="7" t="e">
        <f t="shared" si="33"/>
        <v>#VALUE!</v>
      </c>
      <c r="AW67" s="7" t="e">
        <f t="shared" si="33"/>
        <v>#VALUE!</v>
      </c>
      <c r="AX67" s="7" t="e">
        <f t="shared" si="33"/>
        <v>#VALUE!</v>
      </c>
      <c r="AY67" s="7" t="e">
        <f t="shared" si="33"/>
        <v>#VALUE!</v>
      </c>
      <c r="AZ67" s="7" t="e">
        <f t="shared" si="33"/>
        <v>#VALUE!</v>
      </c>
      <c r="BA67" s="7" t="b">
        <f t="shared" si="33"/>
        <v>1</v>
      </c>
      <c r="BB67" s="7" t="e">
        <f t="shared" si="33"/>
        <v>#VALUE!</v>
      </c>
      <c r="BC67" s="7" t="e">
        <f t="shared" si="33"/>
        <v>#VALUE!</v>
      </c>
      <c r="BD67" s="7" t="e">
        <f t="shared" si="33"/>
        <v>#VALUE!</v>
      </c>
      <c r="BE67" s="7" t="e">
        <f t="shared" si="33"/>
        <v>#VALUE!</v>
      </c>
      <c r="BF67" s="7" t="e">
        <f t="shared" si="33"/>
        <v>#VALUE!</v>
      </c>
      <c r="BG67" s="7" t="e">
        <f t="shared" si="33"/>
        <v>#VALUE!</v>
      </c>
      <c r="BH67" s="7" t="e">
        <f t="shared" si="33"/>
        <v>#VALUE!</v>
      </c>
      <c r="BI67" s="7" t="e">
        <f t="shared" si="33"/>
        <v>#VALUE!</v>
      </c>
      <c r="BJ67" s="7" t="e">
        <f t="shared" si="33"/>
        <v>#VALUE!</v>
      </c>
      <c r="BK67" s="7" t="e">
        <f t="shared" si="33"/>
        <v>#VALUE!</v>
      </c>
      <c r="BL67" s="7" t="e">
        <f t="shared" si="33"/>
        <v>#VALUE!</v>
      </c>
      <c r="BM67" s="7" t="b">
        <f t="shared" si="33"/>
        <v>1</v>
      </c>
      <c r="BN67" s="7" t="e">
        <f t="shared" si="33"/>
        <v>#VALUE!</v>
      </c>
      <c r="BO67" s="7" t="e">
        <f t="shared" si="33"/>
        <v>#VALUE!</v>
      </c>
      <c r="BP67" s="7" t="e">
        <f t="shared" si="33"/>
        <v>#VALUE!</v>
      </c>
      <c r="BQ67" s="7" t="e">
        <f t="shared" ref="BQ67:CJ67" si="34">BQ22=RIGHT(BQ44,4)*1</f>
        <v>#VALUE!</v>
      </c>
      <c r="BR67" s="7" t="e">
        <f t="shared" si="34"/>
        <v>#VALUE!</v>
      </c>
      <c r="BS67" s="7" t="e">
        <f t="shared" si="34"/>
        <v>#VALUE!</v>
      </c>
      <c r="BT67" s="7" t="e">
        <f t="shared" si="34"/>
        <v>#VALUE!</v>
      </c>
      <c r="BU67" s="7" t="e">
        <f t="shared" si="34"/>
        <v>#VALUE!</v>
      </c>
      <c r="BV67" s="7" t="e">
        <f t="shared" si="34"/>
        <v>#VALUE!</v>
      </c>
      <c r="BW67" s="7" t="e">
        <f t="shared" si="34"/>
        <v>#VALUE!</v>
      </c>
      <c r="BX67" s="7" t="e">
        <f t="shared" si="34"/>
        <v>#VALUE!</v>
      </c>
      <c r="BY67" s="7" t="e">
        <f t="shared" si="34"/>
        <v>#VALUE!</v>
      </c>
      <c r="BZ67" s="7" t="e">
        <f t="shared" si="34"/>
        <v>#VALUE!</v>
      </c>
      <c r="CA67" s="7" t="e">
        <f t="shared" si="34"/>
        <v>#VALUE!</v>
      </c>
      <c r="CB67" s="7" t="e">
        <f t="shared" si="34"/>
        <v>#VALUE!</v>
      </c>
      <c r="CC67" s="7" t="e">
        <f t="shared" si="34"/>
        <v>#VALUE!</v>
      </c>
      <c r="CD67" s="7" t="e">
        <f t="shared" si="34"/>
        <v>#VALUE!</v>
      </c>
      <c r="CE67" s="7" t="e">
        <f t="shared" si="34"/>
        <v>#VALUE!</v>
      </c>
      <c r="CF67" s="7" t="e">
        <f t="shared" si="34"/>
        <v>#VALUE!</v>
      </c>
      <c r="CG67" s="7" t="e">
        <f t="shared" si="34"/>
        <v>#VALUE!</v>
      </c>
      <c r="CH67" s="7" t="e">
        <f t="shared" si="34"/>
        <v>#VALUE!</v>
      </c>
      <c r="CI67" s="7" t="e">
        <f t="shared" si="34"/>
        <v>#VALUE!</v>
      </c>
      <c r="CJ67" s="7" t="e">
        <f t="shared" si="34"/>
        <v>#VALUE!</v>
      </c>
    </row>
    <row r="68" spans="1:88">
      <c r="A68" s="7" t="s">
        <v>732</v>
      </c>
      <c r="B68" s="7">
        <v>4026</v>
      </c>
      <c r="C68" s="7" t="str">
        <f t="shared" ref="C68:C86" si="35">HLOOKUP(A68,$E$1:$CJ$2,2,FALSE)</f>
        <v>SHC</v>
      </c>
      <c r="E68" s="7" t="e">
        <f t="shared" ref="E68:BP68" si="36">E23=RIGHT(E45,4)*1</f>
        <v>#VALUE!</v>
      </c>
      <c r="F68" s="7" t="e">
        <f t="shared" si="36"/>
        <v>#VALUE!</v>
      </c>
      <c r="G68" s="7" t="e">
        <f t="shared" si="36"/>
        <v>#VALUE!</v>
      </c>
      <c r="H68" s="7" t="e">
        <f t="shared" si="36"/>
        <v>#VALUE!</v>
      </c>
      <c r="I68" s="7" t="e">
        <f t="shared" si="36"/>
        <v>#VALUE!</v>
      </c>
      <c r="J68" s="7" t="e">
        <f t="shared" si="36"/>
        <v>#VALUE!</v>
      </c>
      <c r="K68" s="7" t="e">
        <f t="shared" si="36"/>
        <v>#VALUE!</v>
      </c>
      <c r="L68" s="7" t="e">
        <f t="shared" si="36"/>
        <v>#VALUE!</v>
      </c>
      <c r="M68" s="7" t="e">
        <f t="shared" si="36"/>
        <v>#VALUE!</v>
      </c>
      <c r="N68" s="7" t="e">
        <f t="shared" si="36"/>
        <v>#VALUE!</v>
      </c>
      <c r="O68" s="7" t="e">
        <f t="shared" si="36"/>
        <v>#VALUE!</v>
      </c>
      <c r="P68" s="7" t="e">
        <f t="shared" si="36"/>
        <v>#VALUE!</v>
      </c>
      <c r="Q68" s="7" t="e">
        <f t="shared" si="36"/>
        <v>#VALUE!</v>
      </c>
      <c r="R68" s="7" t="e">
        <f t="shared" si="36"/>
        <v>#VALUE!</v>
      </c>
      <c r="S68" s="7" t="e">
        <f t="shared" si="36"/>
        <v>#VALUE!</v>
      </c>
      <c r="T68" s="7" t="e">
        <f t="shared" si="36"/>
        <v>#VALUE!</v>
      </c>
      <c r="U68" s="7" t="e">
        <f t="shared" si="36"/>
        <v>#VALUE!</v>
      </c>
      <c r="V68" s="7" t="e">
        <f t="shared" si="36"/>
        <v>#VALUE!</v>
      </c>
      <c r="W68" s="7" t="e">
        <f t="shared" si="36"/>
        <v>#VALUE!</v>
      </c>
      <c r="X68" s="7" t="e">
        <f t="shared" si="36"/>
        <v>#VALUE!</v>
      </c>
      <c r="Y68" s="7" t="e">
        <f t="shared" si="36"/>
        <v>#VALUE!</v>
      </c>
      <c r="Z68" s="7" t="e">
        <f t="shared" si="36"/>
        <v>#VALUE!</v>
      </c>
      <c r="AA68" s="7" t="e">
        <f t="shared" si="36"/>
        <v>#VALUE!</v>
      </c>
      <c r="AB68" s="7" t="e">
        <f t="shared" si="36"/>
        <v>#VALUE!</v>
      </c>
      <c r="AC68" s="7" t="e">
        <f t="shared" si="36"/>
        <v>#VALUE!</v>
      </c>
      <c r="AD68" s="7" t="e">
        <f t="shared" si="36"/>
        <v>#VALUE!</v>
      </c>
      <c r="AE68" s="7" t="e">
        <f t="shared" si="36"/>
        <v>#VALUE!</v>
      </c>
      <c r="AF68" s="7" t="e">
        <f t="shared" si="36"/>
        <v>#VALUE!</v>
      </c>
      <c r="AG68" s="7" t="e">
        <f t="shared" si="36"/>
        <v>#VALUE!</v>
      </c>
      <c r="AH68" s="7" t="e">
        <f t="shared" si="36"/>
        <v>#VALUE!</v>
      </c>
      <c r="AI68" s="7" t="e">
        <f t="shared" si="36"/>
        <v>#VALUE!</v>
      </c>
      <c r="AJ68" s="7" t="e">
        <f t="shared" si="36"/>
        <v>#VALUE!</v>
      </c>
      <c r="AK68" s="7" t="e">
        <f t="shared" si="36"/>
        <v>#VALUE!</v>
      </c>
      <c r="AL68" s="7" t="e">
        <f t="shared" si="36"/>
        <v>#VALUE!</v>
      </c>
      <c r="AM68" s="7" t="e">
        <f t="shared" si="36"/>
        <v>#VALUE!</v>
      </c>
      <c r="AN68" s="7" t="e">
        <f t="shared" si="36"/>
        <v>#VALUE!</v>
      </c>
      <c r="AO68" s="7" t="e">
        <f t="shared" si="36"/>
        <v>#VALUE!</v>
      </c>
      <c r="AP68" s="7" t="e">
        <f t="shared" si="36"/>
        <v>#VALUE!</v>
      </c>
      <c r="AQ68" s="7" t="e">
        <f t="shared" si="36"/>
        <v>#VALUE!</v>
      </c>
      <c r="AR68" s="7" t="e">
        <f t="shared" si="36"/>
        <v>#VALUE!</v>
      </c>
      <c r="AS68" s="7" t="e">
        <f t="shared" si="36"/>
        <v>#VALUE!</v>
      </c>
      <c r="AT68" s="7" t="e">
        <f t="shared" si="36"/>
        <v>#VALUE!</v>
      </c>
      <c r="AU68" s="7" t="e">
        <f t="shared" si="36"/>
        <v>#VALUE!</v>
      </c>
      <c r="AV68" s="7" t="e">
        <f t="shared" si="36"/>
        <v>#VALUE!</v>
      </c>
      <c r="AW68" s="7" t="e">
        <f t="shared" si="36"/>
        <v>#VALUE!</v>
      </c>
      <c r="AX68" s="7" t="e">
        <f t="shared" si="36"/>
        <v>#VALUE!</v>
      </c>
      <c r="AY68" s="7" t="e">
        <f t="shared" si="36"/>
        <v>#VALUE!</v>
      </c>
      <c r="AZ68" s="7" t="e">
        <f t="shared" si="36"/>
        <v>#VALUE!</v>
      </c>
      <c r="BA68" s="7" t="b">
        <f t="shared" si="36"/>
        <v>1</v>
      </c>
      <c r="BB68" s="7" t="e">
        <f t="shared" si="36"/>
        <v>#VALUE!</v>
      </c>
      <c r="BC68" s="7" t="e">
        <f t="shared" si="36"/>
        <v>#VALUE!</v>
      </c>
      <c r="BD68" s="7" t="e">
        <f t="shared" si="36"/>
        <v>#VALUE!</v>
      </c>
      <c r="BE68" s="7" t="e">
        <f t="shared" si="36"/>
        <v>#VALUE!</v>
      </c>
      <c r="BF68" s="7" t="e">
        <f t="shared" si="36"/>
        <v>#VALUE!</v>
      </c>
      <c r="BG68" s="7" t="e">
        <f t="shared" si="36"/>
        <v>#VALUE!</v>
      </c>
      <c r="BH68" s="7" t="e">
        <f t="shared" si="36"/>
        <v>#VALUE!</v>
      </c>
      <c r="BI68" s="7" t="e">
        <f t="shared" si="36"/>
        <v>#VALUE!</v>
      </c>
      <c r="BJ68" s="7" t="e">
        <f t="shared" si="36"/>
        <v>#VALUE!</v>
      </c>
      <c r="BK68" s="7" t="e">
        <f t="shared" si="36"/>
        <v>#VALUE!</v>
      </c>
      <c r="BL68" s="7" t="e">
        <f t="shared" si="36"/>
        <v>#VALUE!</v>
      </c>
      <c r="BM68" s="7" t="b">
        <f t="shared" si="36"/>
        <v>1</v>
      </c>
      <c r="BN68" s="7" t="e">
        <f t="shared" si="36"/>
        <v>#VALUE!</v>
      </c>
      <c r="BO68" s="7" t="e">
        <f t="shared" si="36"/>
        <v>#VALUE!</v>
      </c>
      <c r="BP68" s="7" t="e">
        <f t="shared" si="36"/>
        <v>#VALUE!</v>
      </c>
      <c r="BQ68" s="7" t="e">
        <f t="shared" ref="BQ68:CJ68" si="37">BQ23=RIGHT(BQ45,4)*1</f>
        <v>#VALUE!</v>
      </c>
      <c r="BR68" s="7" t="e">
        <f t="shared" si="37"/>
        <v>#VALUE!</v>
      </c>
      <c r="BS68" s="7" t="e">
        <f t="shared" si="37"/>
        <v>#VALUE!</v>
      </c>
      <c r="BT68" s="7" t="e">
        <f t="shared" si="37"/>
        <v>#VALUE!</v>
      </c>
      <c r="BU68" s="7" t="e">
        <f t="shared" si="37"/>
        <v>#VALUE!</v>
      </c>
      <c r="BV68" s="7" t="e">
        <f t="shared" si="37"/>
        <v>#VALUE!</v>
      </c>
      <c r="BW68" s="7" t="e">
        <f t="shared" si="37"/>
        <v>#VALUE!</v>
      </c>
      <c r="BX68" s="7" t="e">
        <f t="shared" si="37"/>
        <v>#VALUE!</v>
      </c>
      <c r="BY68" s="7" t="e">
        <f t="shared" si="37"/>
        <v>#VALUE!</v>
      </c>
      <c r="BZ68" s="7" t="e">
        <f t="shared" si="37"/>
        <v>#VALUE!</v>
      </c>
      <c r="CA68" s="7" t="e">
        <f t="shared" si="37"/>
        <v>#VALUE!</v>
      </c>
      <c r="CB68" s="7" t="e">
        <f t="shared" si="37"/>
        <v>#VALUE!</v>
      </c>
      <c r="CC68" s="7" t="e">
        <f t="shared" si="37"/>
        <v>#VALUE!</v>
      </c>
      <c r="CD68" s="7" t="e">
        <f t="shared" si="37"/>
        <v>#VALUE!</v>
      </c>
      <c r="CE68" s="7" t="e">
        <f t="shared" si="37"/>
        <v>#VALUE!</v>
      </c>
      <c r="CF68" s="7" t="e">
        <f t="shared" si="37"/>
        <v>#VALUE!</v>
      </c>
      <c r="CG68" s="7" t="e">
        <f t="shared" si="37"/>
        <v>#VALUE!</v>
      </c>
      <c r="CH68" s="7" t="e">
        <f t="shared" si="37"/>
        <v>#VALUE!</v>
      </c>
      <c r="CI68" s="7" t="e">
        <f t="shared" si="37"/>
        <v>#VALUE!</v>
      </c>
      <c r="CJ68" s="7" t="e">
        <f t="shared" si="37"/>
        <v>#VALUE!</v>
      </c>
    </row>
    <row r="69" spans="1:88">
      <c r="A69" s="7" t="s">
        <v>733</v>
      </c>
      <c r="B69" s="7">
        <v>4025</v>
      </c>
      <c r="C69" s="7" t="str">
        <f t="shared" si="35"/>
        <v>Solidagro</v>
      </c>
      <c r="E69" s="7" t="e">
        <f t="shared" ref="E69:BP69" si="38">E24=RIGHT(E46,4)*1</f>
        <v>#VALUE!</v>
      </c>
      <c r="F69" s="7" t="e">
        <f t="shared" si="38"/>
        <v>#VALUE!</v>
      </c>
      <c r="G69" s="7" t="e">
        <f t="shared" si="38"/>
        <v>#VALUE!</v>
      </c>
      <c r="H69" s="7" t="e">
        <f t="shared" si="38"/>
        <v>#VALUE!</v>
      </c>
      <c r="I69" s="7" t="e">
        <f t="shared" si="38"/>
        <v>#VALUE!</v>
      </c>
      <c r="J69" s="7" t="e">
        <f t="shared" si="38"/>
        <v>#VALUE!</v>
      </c>
      <c r="K69" s="7" t="e">
        <f t="shared" si="38"/>
        <v>#VALUE!</v>
      </c>
      <c r="L69" s="7" t="e">
        <f t="shared" si="38"/>
        <v>#VALUE!</v>
      </c>
      <c r="M69" s="7" t="e">
        <f t="shared" si="38"/>
        <v>#VALUE!</v>
      </c>
      <c r="N69" s="7" t="e">
        <f t="shared" si="38"/>
        <v>#VALUE!</v>
      </c>
      <c r="O69" s="7" t="e">
        <f t="shared" si="38"/>
        <v>#VALUE!</v>
      </c>
      <c r="P69" s="7" t="e">
        <f t="shared" si="38"/>
        <v>#VALUE!</v>
      </c>
      <c r="Q69" s="7" t="e">
        <f t="shared" si="38"/>
        <v>#VALUE!</v>
      </c>
      <c r="R69" s="7" t="e">
        <f t="shared" si="38"/>
        <v>#VALUE!</v>
      </c>
      <c r="S69" s="7" t="e">
        <f t="shared" si="38"/>
        <v>#VALUE!</v>
      </c>
      <c r="T69" s="7" t="e">
        <f t="shared" si="38"/>
        <v>#VALUE!</v>
      </c>
      <c r="U69" s="7" t="e">
        <f t="shared" si="38"/>
        <v>#VALUE!</v>
      </c>
      <c r="V69" s="7" t="e">
        <f t="shared" si="38"/>
        <v>#VALUE!</v>
      </c>
      <c r="W69" s="7" t="e">
        <f t="shared" si="38"/>
        <v>#VALUE!</v>
      </c>
      <c r="X69" s="7" t="e">
        <f t="shared" si="38"/>
        <v>#VALUE!</v>
      </c>
      <c r="Y69" s="7" t="e">
        <f t="shared" si="38"/>
        <v>#VALUE!</v>
      </c>
      <c r="Z69" s="7" t="e">
        <f t="shared" si="38"/>
        <v>#VALUE!</v>
      </c>
      <c r="AA69" s="7" t="e">
        <f t="shared" si="38"/>
        <v>#VALUE!</v>
      </c>
      <c r="AB69" s="7" t="e">
        <f t="shared" si="38"/>
        <v>#VALUE!</v>
      </c>
      <c r="AC69" s="7" t="e">
        <f t="shared" si="38"/>
        <v>#VALUE!</v>
      </c>
      <c r="AD69" s="7" t="e">
        <f t="shared" si="38"/>
        <v>#VALUE!</v>
      </c>
      <c r="AE69" s="7" t="e">
        <f t="shared" si="38"/>
        <v>#VALUE!</v>
      </c>
      <c r="AF69" s="7" t="e">
        <f t="shared" si="38"/>
        <v>#VALUE!</v>
      </c>
      <c r="AG69" s="7" t="e">
        <f t="shared" si="38"/>
        <v>#VALUE!</v>
      </c>
      <c r="AH69" s="7" t="e">
        <f t="shared" si="38"/>
        <v>#VALUE!</v>
      </c>
      <c r="AI69" s="7" t="e">
        <f t="shared" si="38"/>
        <v>#VALUE!</v>
      </c>
      <c r="AJ69" s="7" t="e">
        <f t="shared" si="38"/>
        <v>#VALUE!</v>
      </c>
      <c r="AK69" s="7" t="e">
        <f t="shared" si="38"/>
        <v>#VALUE!</v>
      </c>
      <c r="AL69" s="7" t="e">
        <f t="shared" si="38"/>
        <v>#VALUE!</v>
      </c>
      <c r="AM69" s="7" t="e">
        <f t="shared" si="38"/>
        <v>#VALUE!</v>
      </c>
      <c r="AN69" s="7" t="e">
        <f t="shared" si="38"/>
        <v>#VALUE!</v>
      </c>
      <c r="AO69" s="7" t="e">
        <f t="shared" si="38"/>
        <v>#VALUE!</v>
      </c>
      <c r="AP69" s="7" t="e">
        <f t="shared" si="38"/>
        <v>#VALUE!</v>
      </c>
      <c r="AQ69" s="7" t="e">
        <f t="shared" si="38"/>
        <v>#VALUE!</v>
      </c>
      <c r="AR69" s="7" t="e">
        <f t="shared" si="38"/>
        <v>#VALUE!</v>
      </c>
      <c r="AS69" s="7" t="e">
        <f t="shared" si="38"/>
        <v>#VALUE!</v>
      </c>
      <c r="AT69" s="7" t="e">
        <f t="shared" si="38"/>
        <v>#VALUE!</v>
      </c>
      <c r="AU69" s="7" t="e">
        <f t="shared" si="38"/>
        <v>#VALUE!</v>
      </c>
      <c r="AV69" s="7" t="e">
        <f t="shared" si="38"/>
        <v>#VALUE!</v>
      </c>
      <c r="AW69" s="7" t="e">
        <f t="shared" si="38"/>
        <v>#VALUE!</v>
      </c>
      <c r="AX69" s="7" t="e">
        <f t="shared" si="38"/>
        <v>#VALUE!</v>
      </c>
      <c r="AY69" s="7" t="e">
        <f t="shared" si="38"/>
        <v>#VALUE!</v>
      </c>
      <c r="AZ69" s="7" t="e">
        <f t="shared" si="38"/>
        <v>#VALUE!</v>
      </c>
      <c r="BA69" s="7" t="b">
        <f t="shared" si="38"/>
        <v>1</v>
      </c>
      <c r="BB69" s="7" t="e">
        <f t="shared" si="38"/>
        <v>#VALUE!</v>
      </c>
      <c r="BC69" s="7" t="e">
        <f t="shared" si="38"/>
        <v>#VALUE!</v>
      </c>
      <c r="BD69" s="7" t="e">
        <f t="shared" si="38"/>
        <v>#VALUE!</v>
      </c>
      <c r="BE69" s="7" t="e">
        <f t="shared" si="38"/>
        <v>#VALUE!</v>
      </c>
      <c r="BF69" s="7" t="e">
        <f t="shared" si="38"/>
        <v>#VALUE!</v>
      </c>
      <c r="BG69" s="7" t="e">
        <f t="shared" si="38"/>
        <v>#VALUE!</v>
      </c>
      <c r="BH69" s="7" t="e">
        <f t="shared" si="38"/>
        <v>#VALUE!</v>
      </c>
      <c r="BI69" s="7" t="e">
        <f t="shared" si="38"/>
        <v>#VALUE!</v>
      </c>
      <c r="BJ69" s="7" t="e">
        <f t="shared" si="38"/>
        <v>#VALUE!</v>
      </c>
      <c r="BK69" s="7" t="e">
        <f t="shared" si="38"/>
        <v>#VALUE!</v>
      </c>
      <c r="BL69" s="7" t="e">
        <f t="shared" si="38"/>
        <v>#VALUE!</v>
      </c>
      <c r="BM69" s="7" t="b">
        <f t="shared" si="38"/>
        <v>1</v>
      </c>
      <c r="BN69" s="7" t="e">
        <f t="shared" si="38"/>
        <v>#VALUE!</v>
      </c>
      <c r="BO69" s="7" t="e">
        <f t="shared" si="38"/>
        <v>#VALUE!</v>
      </c>
      <c r="BP69" s="7" t="e">
        <f t="shared" si="38"/>
        <v>#VALUE!</v>
      </c>
      <c r="BQ69" s="7" t="e">
        <f t="shared" ref="BQ69:CJ69" si="39">BQ24=RIGHT(BQ46,4)*1</f>
        <v>#VALUE!</v>
      </c>
      <c r="BR69" s="7" t="e">
        <f t="shared" si="39"/>
        <v>#VALUE!</v>
      </c>
      <c r="BS69" s="7" t="e">
        <f t="shared" si="39"/>
        <v>#VALUE!</v>
      </c>
      <c r="BT69" s="7" t="e">
        <f t="shared" si="39"/>
        <v>#VALUE!</v>
      </c>
      <c r="BU69" s="7" t="e">
        <f t="shared" si="39"/>
        <v>#VALUE!</v>
      </c>
      <c r="BV69" s="7" t="e">
        <f t="shared" si="39"/>
        <v>#VALUE!</v>
      </c>
      <c r="BW69" s="7" t="e">
        <f t="shared" si="39"/>
        <v>#VALUE!</v>
      </c>
      <c r="BX69" s="7" t="e">
        <f t="shared" si="39"/>
        <v>#VALUE!</v>
      </c>
      <c r="BY69" s="7" t="e">
        <f t="shared" si="39"/>
        <v>#VALUE!</v>
      </c>
      <c r="BZ69" s="7" t="e">
        <f t="shared" si="39"/>
        <v>#VALUE!</v>
      </c>
      <c r="CA69" s="7" t="e">
        <f t="shared" si="39"/>
        <v>#VALUE!</v>
      </c>
      <c r="CB69" s="7" t="e">
        <f t="shared" si="39"/>
        <v>#VALUE!</v>
      </c>
      <c r="CC69" s="7" t="e">
        <f t="shared" si="39"/>
        <v>#VALUE!</v>
      </c>
      <c r="CD69" s="7" t="e">
        <f t="shared" si="39"/>
        <v>#VALUE!</v>
      </c>
      <c r="CE69" s="7" t="e">
        <f t="shared" si="39"/>
        <v>#VALUE!</v>
      </c>
      <c r="CF69" s="7" t="e">
        <f t="shared" si="39"/>
        <v>#VALUE!</v>
      </c>
      <c r="CG69" s="7" t="e">
        <f t="shared" si="39"/>
        <v>#VALUE!</v>
      </c>
      <c r="CH69" s="7" t="e">
        <f t="shared" si="39"/>
        <v>#VALUE!</v>
      </c>
      <c r="CI69" s="7" t="e">
        <f t="shared" si="39"/>
        <v>#VALUE!</v>
      </c>
      <c r="CJ69" s="7" t="e">
        <f t="shared" si="39"/>
        <v>#VALUE!</v>
      </c>
    </row>
    <row r="70" spans="1:88">
      <c r="A70" s="7" t="s">
        <v>734</v>
      </c>
      <c r="B70" s="7">
        <v>4024</v>
      </c>
      <c r="C70" s="7" t="str">
        <f t="shared" si="35"/>
        <v>SolSoc</v>
      </c>
      <c r="E70" s="7" t="e">
        <f t="shared" ref="E70:BP70" si="40">E25=RIGHT(E47,4)*1</f>
        <v>#VALUE!</v>
      </c>
      <c r="F70" s="7" t="e">
        <f t="shared" si="40"/>
        <v>#VALUE!</v>
      </c>
      <c r="G70" s="7" t="e">
        <f t="shared" si="40"/>
        <v>#VALUE!</v>
      </c>
      <c r="H70" s="7" t="e">
        <f t="shared" si="40"/>
        <v>#VALUE!</v>
      </c>
      <c r="I70" s="7" t="e">
        <f t="shared" si="40"/>
        <v>#VALUE!</v>
      </c>
      <c r="J70" s="7" t="e">
        <f t="shared" si="40"/>
        <v>#VALUE!</v>
      </c>
      <c r="K70" s="7" t="e">
        <f t="shared" si="40"/>
        <v>#VALUE!</v>
      </c>
      <c r="L70" s="7" t="e">
        <f t="shared" si="40"/>
        <v>#VALUE!</v>
      </c>
      <c r="M70" s="7" t="e">
        <f t="shared" si="40"/>
        <v>#VALUE!</v>
      </c>
      <c r="N70" s="7" t="e">
        <f t="shared" si="40"/>
        <v>#VALUE!</v>
      </c>
      <c r="O70" s="7" t="e">
        <f t="shared" si="40"/>
        <v>#VALUE!</v>
      </c>
      <c r="P70" s="7" t="e">
        <f t="shared" si="40"/>
        <v>#VALUE!</v>
      </c>
      <c r="Q70" s="7" t="e">
        <f t="shared" si="40"/>
        <v>#VALUE!</v>
      </c>
      <c r="R70" s="7" t="e">
        <f t="shared" si="40"/>
        <v>#VALUE!</v>
      </c>
      <c r="S70" s="7" t="e">
        <f t="shared" si="40"/>
        <v>#VALUE!</v>
      </c>
      <c r="T70" s="7" t="e">
        <f t="shared" si="40"/>
        <v>#VALUE!</v>
      </c>
      <c r="U70" s="7" t="e">
        <f t="shared" si="40"/>
        <v>#VALUE!</v>
      </c>
      <c r="V70" s="7" t="e">
        <f t="shared" si="40"/>
        <v>#VALUE!</v>
      </c>
      <c r="W70" s="7" t="e">
        <f t="shared" si="40"/>
        <v>#VALUE!</v>
      </c>
      <c r="X70" s="7" t="e">
        <f t="shared" si="40"/>
        <v>#VALUE!</v>
      </c>
      <c r="Y70" s="7" t="e">
        <f t="shared" si="40"/>
        <v>#VALUE!</v>
      </c>
      <c r="Z70" s="7" t="e">
        <f t="shared" si="40"/>
        <v>#VALUE!</v>
      </c>
      <c r="AA70" s="7" t="e">
        <f t="shared" si="40"/>
        <v>#VALUE!</v>
      </c>
      <c r="AB70" s="7" t="e">
        <f t="shared" si="40"/>
        <v>#VALUE!</v>
      </c>
      <c r="AC70" s="7" t="e">
        <f t="shared" si="40"/>
        <v>#VALUE!</v>
      </c>
      <c r="AD70" s="7" t="e">
        <f t="shared" si="40"/>
        <v>#VALUE!</v>
      </c>
      <c r="AE70" s="7" t="e">
        <f t="shared" si="40"/>
        <v>#VALUE!</v>
      </c>
      <c r="AF70" s="7" t="e">
        <f t="shared" si="40"/>
        <v>#VALUE!</v>
      </c>
      <c r="AG70" s="7" t="e">
        <f t="shared" si="40"/>
        <v>#VALUE!</v>
      </c>
      <c r="AH70" s="7" t="e">
        <f t="shared" si="40"/>
        <v>#VALUE!</v>
      </c>
      <c r="AI70" s="7" t="e">
        <f t="shared" si="40"/>
        <v>#VALUE!</v>
      </c>
      <c r="AJ70" s="7" t="e">
        <f t="shared" si="40"/>
        <v>#VALUE!</v>
      </c>
      <c r="AK70" s="7" t="e">
        <f t="shared" si="40"/>
        <v>#VALUE!</v>
      </c>
      <c r="AL70" s="7" t="e">
        <f t="shared" si="40"/>
        <v>#VALUE!</v>
      </c>
      <c r="AM70" s="7" t="e">
        <f t="shared" si="40"/>
        <v>#VALUE!</v>
      </c>
      <c r="AN70" s="7" t="e">
        <f t="shared" si="40"/>
        <v>#VALUE!</v>
      </c>
      <c r="AO70" s="7" t="e">
        <f t="shared" si="40"/>
        <v>#VALUE!</v>
      </c>
      <c r="AP70" s="7" t="e">
        <f t="shared" si="40"/>
        <v>#VALUE!</v>
      </c>
      <c r="AQ70" s="7" t="e">
        <f t="shared" si="40"/>
        <v>#VALUE!</v>
      </c>
      <c r="AR70" s="7" t="e">
        <f t="shared" si="40"/>
        <v>#VALUE!</v>
      </c>
      <c r="AS70" s="7" t="e">
        <f t="shared" si="40"/>
        <v>#VALUE!</v>
      </c>
      <c r="AT70" s="7" t="e">
        <f t="shared" si="40"/>
        <v>#VALUE!</v>
      </c>
      <c r="AU70" s="7" t="e">
        <f t="shared" si="40"/>
        <v>#VALUE!</v>
      </c>
      <c r="AV70" s="7" t="e">
        <f t="shared" si="40"/>
        <v>#VALUE!</v>
      </c>
      <c r="AW70" s="7" t="e">
        <f t="shared" si="40"/>
        <v>#VALUE!</v>
      </c>
      <c r="AX70" s="7" t="e">
        <f t="shared" si="40"/>
        <v>#VALUE!</v>
      </c>
      <c r="AY70" s="7" t="e">
        <f t="shared" si="40"/>
        <v>#VALUE!</v>
      </c>
      <c r="AZ70" s="7" t="e">
        <f t="shared" si="40"/>
        <v>#VALUE!</v>
      </c>
      <c r="BA70" s="7" t="e">
        <f t="shared" si="40"/>
        <v>#VALUE!</v>
      </c>
      <c r="BB70" s="7" t="e">
        <f t="shared" si="40"/>
        <v>#VALUE!</v>
      </c>
      <c r="BC70" s="7" t="e">
        <f t="shared" si="40"/>
        <v>#VALUE!</v>
      </c>
      <c r="BD70" s="7" t="e">
        <f t="shared" si="40"/>
        <v>#VALUE!</v>
      </c>
      <c r="BE70" s="7" t="e">
        <f t="shared" si="40"/>
        <v>#VALUE!</v>
      </c>
      <c r="BF70" s="7" t="e">
        <f t="shared" si="40"/>
        <v>#VALUE!</v>
      </c>
      <c r="BG70" s="7" t="e">
        <f t="shared" si="40"/>
        <v>#VALUE!</v>
      </c>
      <c r="BH70" s="7" t="e">
        <f t="shared" si="40"/>
        <v>#VALUE!</v>
      </c>
      <c r="BI70" s="7" t="e">
        <f t="shared" si="40"/>
        <v>#VALUE!</v>
      </c>
      <c r="BJ70" s="7" t="e">
        <f t="shared" si="40"/>
        <v>#VALUE!</v>
      </c>
      <c r="BK70" s="7" t="e">
        <f t="shared" si="40"/>
        <v>#VALUE!</v>
      </c>
      <c r="BL70" s="7" t="e">
        <f t="shared" si="40"/>
        <v>#VALUE!</v>
      </c>
      <c r="BM70" s="7" t="b">
        <f t="shared" si="40"/>
        <v>1</v>
      </c>
      <c r="BN70" s="7" t="e">
        <f t="shared" si="40"/>
        <v>#VALUE!</v>
      </c>
      <c r="BO70" s="7" t="e">
        <f t="shared" si="40"/>
        <v>#VALUE!</v>
      </c>
      <c r="BP70" s="7" t="e">
        <f t="shared" si="40"/>
        <v>#VALUE!</v>
      </c>
      <c r="BQ70" s="7" t="e">
        <f t="shared" ref="BQ70:CJ70" si="41">BQ25=RIGHT(BQ47,4)*1</f>
        <v>#VALUE!</v>
      </c>
      <c r="BR70" s="7" t="e">
        <f t="shared" si="41"/>
        <v>#VALUE!</v>
      </c>
      <c r="BS70" s="7" t="e">
        <f t="shared" si="41"/>
        <v>#VALUE!</v>
      </c>
      <c r="BT70" s="7" t="e">
        <f t="shared" si="41"/>
        <v>#VALUE!</v>
      </c>
      <c r="BU70" s="7" t="e">
        <f t="shared" si="41"/>
        <v>#VALUE!</v>
      </c>
      <c r="BV70" s="7" t="e">
        <f t="shared" si="41"/>
        <v>#VALUE!</v>
      </c>
      <c r="BW70" s="7" t="e">
        <f t="shared" si="41"/>
        <v>#VALUE!</v>
      </c>
      <c r="BX70" s="7" t="e">
        <f t="shared" si="41"/>
        <v>#VALUE!</v>
      </c>
      <c r="BY70" s="7" t="e">
        <f t="shared" si="41"/>
        <v>#VALUE!</v>
      </c>
      <c r="BZ70" s="7" t="e">
        <f t="shared" si="41"/>
        <v>#VALUE!</v>
      </c>
      <c r="CA70" s="7" t="e">
        <f t="shared" si="41"/>
        <v>#VALUE!</v>
      </c>
      <c r="CB70" s="7" t="e">
        <f t="shared" si="41"/>
        <v>#VALUE!</v>
      </c>
      <c r="CC70" s="7" t="e">
        <f t="shared" si="41"/>
        <v>#VALUE!</v>
      </c>
      <c r="CD70" s="7" t="e">
        <f t="shared" si="41"/>
        <v>#VALUE!</v>
      </c>
      <c r="CE70" s="7" t="e">
        <f t="shared" si="41"/>
        <v>#VALUE!</v>
      </c>
      <c r="CF70" s="7" t="e">
        <f t="shared" si="41"/>
        <v>#VALUE!</v>
      </c>
      <c r="CG70" s="7" t="e">
        <f t="shared" si="41"/>
        <v>#VALUE!</v>
      </c>
      <c r="CH70" s="7" t="e">
        <f t="shared" si="41"/>
        <v>#VALUE!</v>
      </c>
      <c r="CI70" s="7" t="e">
        <f t="shared" si="41"/>
        <v>#VALUE!</v>
      </c>
      <c r="CJ70" s="7" t="e">
        <f t="shared" si="41"/>
        <v>#VALUE!</v>
      </c>
    </row>
    <row r="71" spans="1:88">
      <c r="A71" s="7" t="s">
        <v>735</v>
      </c>
      <c r="B71" s="7">
        <v>4023</v>
      </c>
      <c r="C71" s="7" t="str">
        <f t="shared" si="35"/>
        <v>SOSHunger</v>
      </c>
      <c r="E71" s="7" t="e">
        <f t="shared" ref="E71:BP71" si="42">E26=RIGHT(E48,4)*1</f>
        <v>#VALUE!</v>
      </c>
      <c r="F71" s="7" t="e">
        <f t="shared" si="42"/>
        <v>#VALUE!</v>
      </c>
      <c r="G71" s="7" t="e">
        <f t="shared" si="42"/>
        <v>#VALUE!</v>
      </c>
      <c r="H71" s="7" t="e">
        <f t="shared" si="42"/>
        <v>#VALUE!</v>
      </c>
      <c r="I71" s="7" t="e">
        <f t="shared" si="42"/>
        <v>#VALUE!</v>
      </c>
      <c r="J71" s="7" t="e">
        <f t="shared" si="42"/>
        <v>#VALUE!</v>
      </c>
      <c r="K71" s="7" t="e">
        <f t="shared" si="42"/>
        <v>#VALUE!</v>
      </c>
      <c r="L71" s="7" t="e">
        <f t="shared" si="42"/>
        <v>#VALUE!</v>
      </c>
      <c r="M71" s="7" t="e">
        <f t="shared" si="42"/>
        <v>#VALUE!</v>
      </c>
      <c r="N71" s="7" t="e">
        <f t="shared" si="42"/>
        <v>#VALUE!</v>
      </c>
      <c r="O71" s="7" t="e">
        <f t="shared" si="42"/>
        <v>#VALUE!</v>
      </c>
      <c r="P71" s="7" t="e">
        <f t="shared" si="42"/>
        <v>#VALUE!</v>
      </c>
      <c r="Q71" s="7" t="e">
        <f t="shared" si="42"/>
        <v>#VALUE!</v>
      </c>
      <c r="R71" s="7" t="e">
        <f t="shared" si="42"/>
        <v>#VALUE!</v>
      </c>
      <c r="S71" s="7" t="e">
        <f t="shared" si="42"/>
        <v>#VALUE!</v>
      </c>
      <c r="T71" s="7" t="e">
        <f t="shared" si="42"/>
        <v>#VALUE!</v>
      </c>
      <c r="U71" s="7" t="e">
        <f t="shared" si="42"/>
        <v>#VALUE!</v>
      </c>
      <c r="V71" s="7" t="e">
        <f t="shared" si="42"/>
        <v>#VALUE!</v>
      </c>
      <c r="W71" s="7" t="e">
        <f t="shared" si="42"/>
        <v>#VALUE!</v>
      </c>
      <c r="X71" s="7" t="e">
        <f t="shared" si="42"/>
        <v>#VALUE!</v>
      </c>
      <c r="Y71" s="7" t="e">
        <f t="shared" si="42"/>
        <v>#VALUE!</v>
      </c>
      <c r="Z71" s="7" t="e">
        <f t="shared" si="42"/>
        <v>#VALUE!</v>
      </c>
      <c r="AA71" s="7" t="e">
        <f t="shared" si="42"/>
        <v>#VALUE!</v>
      </c>
      <c r="AB71" s="7" t="e">
        <f t="shared" si="42"/>
        <v>#VALUE!</v>
      </c>
      <c r="AC71" s="7" t="e">
        <f t="shared" si="42"/>
        <v>#VALUE!</v>
      </c>
      <c r="AD71" s="7" t="e">
        <f t="shared" si="42"/>
        <v>#VALUE!</v>
      </c>
      <c r="AE71" s="7" t="e">
        <f t="shared" si="42"/>
        <v>#VALUE!</v>
      </c>
      <c r="AF71" s="7" t="e">
        <f t="shared" si="42"/>
        <v>#VALUE!</v>
      </c>
      <c r="AG71" s="7" t="e">
        <f t="shared" si="42"/>
        <v>#VALUE!</v>
      </c>
      <c r="AH71" s="7" t="e">
        <f t="shared" si="42"/>
        <v>#VALUE!</v>
      </c>
      <c r="AI71" s="7" t="e">
        <f t="shared" si="42"/>
        <v>#VALUE!</v>
      </c>
      <c r="AJ71" s="7" t="e">
        <f t="shared" si="42"/>
        <v>#VALUE!</v>
      </c>
      <c r="AK71" s="7" t="e">
        <f t="shared" si="42"/>
        <v>#VALUE!</v>
      </c>
      <c r="AL71" s="7" t="e">
        <f t="shared" si="42"/>
        <v>#VALUE!</v>
      </c>
      <c r="AM71" s="7" t="e">
        <f t="shared" si="42"/>
        <v>#VALUE!</v>
      </c>
      <c r="AN71" s="7" t="e">
        <f t="shared" si="42"/>
        <v>#VALUE!</v>
      </c>
      <c r="AO71" s="7" t="e">
        <f t="shared" si="42"/>
        <v>#VALUE!</v>
      </c>
      <c r="AP71" s="7" t="e">
        <f t="shared" si="42"/>
        <v>#VALUE!</v>
      </c>
      <c r="AQ71" s="7" t="e">
        <f t="shared" si="42"/>
        <v>#VALUE!</v>
      </c>
      <c r="AR71" s="7" t="e">
        <f t="shared" si="42"/>
        <v>#VALUE!</v>
      </c>
      <c r="AS71" s="7" t="e">
        <f t="shared" si="42"/>
        <v>#VALUE!</v>
      </c>
      <c r="AT71" s="7" t="e">
        <f t="shared" si="42"/>
        <v>#VALUE!</v>
      </c>
      <c r="AU71" s="7" t="e">
        <f t="shared" si="42"/>
        <v>#VALUE!</v>
      </c>
      <c r="AV71" s="7" t="e">
        <f t="shared" si="42"/>
        <v>#VALUE!</v>
      </c>
      <c r="AW71" s="7" t="e">
        <f t="shared" si="42"/>
        <v>#VALUE!</v>
      </c>
      <c r="AX71" s="7" t="e">
        <f t="shared" si="42"/>
        <v>#VALUE!</v>
      </c>
      <c r="AY71" s="7" t="e">
        <f t="shared" si="42"/>
        <v>#VALUE!</v>
      </c>
      <c r="AZ71" s="7" t="e">
        <f t="shared" si="42"/>
        <v>#VALUE!</v>
      </c>
      <c r="BA71" s="7" t="e">
        <f t="shared" si="42"/>
        <v>#VALUE!</v>
      </c>
      <c r="BB71" s="7" t="e">
        <f t="shared" si="42"/>
        <v>#VALUE!</v>
      </c>
      <c r="BC71" s="7" t="e">
        <f t="shared" si="42"/>
        <v>#VALUE!</v>
      </c>
      <c r="BD71" s="7" t="e">
        <f t="shared" si="42"/>
        <v>#VALUE!</v>
      </c>
      <c r="BE71" s="7" t="e">
        <f t="shared" si="42"/>
        <v>#VALUE!</v>
      </c>
      <c r="BF71" s="7" t="e">
        <f t="shared" si="42"/>
        <v>#VALUE!</v>
      </c>
      <c r="BG71" s="7" t="e">
        <f t="shared" si="42"/>
        <v>#VALUE!</v>
      </c>
      <c r="BH71" s="7" t="e">
        <f t="shared" si="42"/>
        <v>#VALUE!</v>
      </c>
      <c r="BI71" s="7" t="e">
        <f t="shared" si="42"/>
        <v>#VALUE!</v>
      </c>
      <c r="BJ71" s="7" t="e">
        <f t="shared" si="42"/>
        <v>#VALUE!</v>
      </c>
      <c r="BK71" s="7" t="e">
        <f t="shared" si="42"/>
        <v>#VALUE!</v>
      </c>
      <c r="BL71" s="7" t="e">
        <f t="shared" si="42"/>
        <v>#VALUE!</v>
      </c>
      <c r="BM71" s="7" t="b">
        <f t="shared" si="42"/>
        <v>1</v>
      </c>
      <c r="BN71" s="7" t="e">
        <f t="shared" si="42"/>
        <v>#VALUE!</v>
      </c>
      <c r="BO71" s="7" t="e">
        <f t="shared" si="42"/>
        <v>#VALUE!</v>
      </c>
      <c r="BP71" s="7" t="e">
        <f t="shared" si="42"/>
        <v>#VALUE!</v>
      </c>
      <c r="BQ71" s="7" t="e">
        <f t="shared" ref="BQ71:CJ71" si="43">BQ26=RIGHT(BQ48,4)*1</f>
        <v>#VALUE!</v>
      </c>
      <c r="BR71" s="7" t="e">
        <f t="shared" si="43"/>
        <v>#VALUE!</v>
      </c>
      <c r="BS71" s="7" t="e">
        <f t="shared" si="43"/>
        <v>#VALUE!</v>
      </c>
      <c r="BT71" s="7" t="e">
        <f t="shared" si="43"/>
        <v>#VALUE!</v>
      </c>
      <c r="BU71" s="7" t="e">
        <f t="shared" si="43"/>
        <v>#VALUE!</v>
      </c>
      <c r="BV71" s="7" t="e">
        <f t="shared" si="43"/>
        <v>#VALUE!</v>
      </c>
      <c r="BW71" s="7" t="e">
        <f t="shared" si="43"/>
        <v>#VALUE!</v>
      </c>
      <c r="BX71" s="7" t="e">
        <f t="shared" si="43"/>
        <v>#VALUE!</v>
      </c>
      <c r="BY71" s="7" t="e">
        <f t="shared" si="43"/>
        <v>#VALUE!</v>
      </c>
      <c r="BZ71" s="7" t="e">
        <f t="shared" si="43"/>
        <v>#VALUE!</v>
      </c>
      <c r="CA71" s="7" t="e">
        <f t="shared" si="43"/>
        <v>#VALUE!</v>
      </c>
      <c r="CB71" s="7" t="e">
        <f t="shared" si="43"/>
        <v>#VALUE!</v>
      </c>
      <c r="CC71" s="7" t="e">
        <f t="shared" si="43"/>
        <v>#VALUE!</v>
      </c>
      <c r="CD71" s="7" t="e">
        <f t="shared" si="43"/>
        <v>#VALUE!</v>
      </c>
      <c r="CE71" s="7" t="e">
        <f t="shared" si="43"/>
        <v>#VALUE!</v>
      </c>
      <c r="CF71" s="7" t="e">
        <f t="shared" si="43"/>
        <v>#VALUE!</v>
      </c>
      <c r="CG71" s="7" t="e">
        <f t="shared" si="43"/>
        <v>#VALUE!</v>
      </c>
      <c r="CH71" s="7" t="e">
        <f t="shared" si="43"/>
        <v>#VALUE!</v>
      </c>
      <c r="CI71" s="7" t="e">
        <f t="shared" si="43"/>
        <v>#VALUE!</v>
      </c>
      <c r="CJ71" s="7" t="e">
        <f t="shared" si="43"/>
        <v>#VALUE!</v>
      </c>
    </row>
    <row r="72" spans="1:88">
      <c r="A72" s="7" t="s">
        <v>736</v>
      </c>
      <c r="B72" s="7">
        <v>4022</v>
      </c>
      <c r="C72" s="7" t="str">
        <f t="shared" si="35"/>
        <v>SOSVE</v>
      </c>
      <c r="E72" s="7" t="e">
        <f t="shared" ref="E72:BP72" si="44">E27=RIGHT(E49,4)*1</f>
        <v>#VALUE!</v>
      </c>
      <c r="F72" s="7" t="e">
        <f t="shared" si="44"/>
        <v>#VALUE!</v>
      </c>
      <c r="G72" s="7" t="e">
        <f t="shared" si="44"/>
        <v>#VALUE!</v>
      </c>
      <c r="H72" s="7" t="e">
        <f t="shared" si="44"/>
        <v>#VALUE!</v>
      </c>
      <c r="I72" s="7" t="e">
        <f t="shared" si="44"/>
        <v>#VALUE!</v>
      </c>
      <c r="J72" s="7" t="e">
        <f t="shared" si="44"/>
        <v>#VALUE!</v>
      </c>
      <c r="K72" s="7" t="e">
        <f t="shared" si="44"/>
        <v>#VALUE!</v>
      </c>
      <c r="L72" s="7" t="e">
        <f t="shared" si="44"/>
        <v>#VALUE!</v>
      </c>
      <c r="M72" s="7" t="e">
        <f t="shared" si="44"/>
        <v>#VALUE!</v>
      </c>
      <c r="N72" s="7" t="e">
        <f t="shared" si="44"/>
        <v>#VALUE!</v>
      </c>
      <c r="O72" s="7" t="e">
        <f t="shared" si="44"/>
        <v>#VALUE!</v>
      </c>
      <c r="P72" s="7" t="e">
        <f t="shared" si="44"/>
        <v>#VALUE!</v>
      </c>
      <c r="Q72" s="7" t="e">
        <f t="shared" si="44"/>
        <v>#VALUE!</v>
      </c>
      <c r="R72" s="7" t="e">
        <f t="shared" si="44"/>
        <v>#VALUE!</v>
      </c>
      <c r="S72" s="7" t="e">
        <f t="shared" si="44"/>
        <v>#VALUE!</v>
      </c>
      <c r="T72" s="7" t="e">
        <f t="shared" si="44"/>
        <v>#VALUE!</v>
      </c>
      <c r="U72" s="7" t="e">
        <f t="shared" si="44"/>
        <v>#VALUE!</v>
      </c>
      <c r="V72" s="7" t="e">
        <f t="shared" si="44"/>
        <v>#VALUE!</v>
      </c>
      <c r="W72" s="7" t="e">
        <f t="shared" si="44"/>
        <v>#VALUE!</v>
      </c>
      <c r="X72" s="7" t="e">
        <f t="shared" si="44"/>
        <v>#VALUE!</v>
      </c>
      <c r="Y72" s="7" t="e">
        <f t="shared" si="44"/>
        <v>#VALUE!</v>
      </c>
      <c r="Z72" s="7" t="e">
        <f t="shared" si="44"/>
        <v>#VALUE!</v>
      </c>
      <c r="AA72" s="7" t="e">
        <f t="shared" si="44"/>
        <v>#VALUE!</v>
      </c>
      <c r="AB72" s="7" t="e">
        <f t="shared" si="44"/>
        <v>#VALUE!</v>
      </c>
      <c r="AC72" s="7" t="e">
        <f t="shared" si="44"/>
        <v>#VALUE!</v>
      </c>
      <c r="AD72" s="7" t="e">
        <f t="shared" si="44"/>
        <v>#VALUE!</v>
      </c>
      <c r="AE72" s="7" t="e">
        <f t="shared" si="44"/>
        <v>#VALUE!</v>
      </c>
      <c r="AF72" s="7" t="e">
        <f t="shared" si="44"/>
        <v>#VALUE!</v>
      </c>
      <c r="AG72" s="7" t="e">
        <f t="shared" si="44"/>
        <v>#VALUE!</v>
      </c>
      <c r="AH72" s="7" t="e">
        <f t="shared" si="44"/>
        <v>#VALUE!</v>
      </c>
      <c r="AI72" s="7" t="e">
        <f t="shared" si="44"/>
        <v>#VALUE!</v>
      </c>
      <c r="AJ72" s="7" t="e">
        <f t="shared" si="44"/>
        <v>#VALUE!</v>
      </c>
      <c r="AK72" s="7" t="e">
        <f t="shared" si="44"/>
        <v>#VALUE!</v>
      </c>
      <c r="AL72" s="7" t="e">
        <f t="shared" si="44"/>
        <v>#VALUE!</v>
      </c>
      <c r="AM72" s="7" t="e">
        <f t="shared" si="44"/>
        <v>#VALUE!</v>
      </c>
      <c r="AN72" s="7" t="e">
        <f t="shared" si="44"/>
        <v>#VALUE!</v>
      </c>
      <c r="AO72" s="7" t="e">
        <f t="shared" si="44"/>
        <v>#VALUE!</v>
      </c>
      <c r="AP72" s="7" t="e">
        <f t="shared" si="44"/>
        <v>#VALUE!</v>
      </c>
      <c r="AQ72" s="7" t="e">
        <f t="shared" si="44"/>
        <v>#VALUE!</v>
      </c>
      <c r="AR72" s="7" t="e">
        <f t="shared" si="44"/>
        <v>#VALUE!</v>
      </c>
      <c r="AS72" s="7" t="e">
        <f t="shared" si="44"/>
        <v>#VALUE!</v>
      </c>
      <c r="AT72" s="7" t="e">
        <f t="shared" si="44"/>
        <v>#VALUE!</v>
      </c>
      <c r="AU72" s="7" t="e">
        <f t="shared" si="44"/>
        <v>#VALUE!</v>
      </c>
      <c r="AV72" s="7" t="e">
        <f t="shared" si="44"/>
        <v>#VALUE!</v>
      </c>
      <c r="AW72" s="7" t="e">
        <f t="shared" si="44"/>
        <v>#VALUE!</v>
      </c>
      <c r="AX72" s="7" t="e">
        <f t="shared" si="44"/>
        <v>#VALUE!</v>
      </c>
      <c r="AY72" s="7" t="e">
        <f t="shared" si="44"/>
        <v>#VALUE!</v>
      </c>
      <c r="AZ72" s="7" t="e">
        <f t="shared" si="44"/>
        <v>#VALUE!</v>
      </c>
      <c r="BA72" s="7" t="e">
        <f t="shared" si="44"/>
        <v>#VALUE!</v>
      </c>
      <c r="BB72" s="7" t="e">
        <f t="shared" si="44"/>
        <v>#VALUE!</v>
      </c>
      <c r="BC72" s="7" t="e">
        <f t="shared" si="44"/>
        <v>#VALUE!</v>
      </c>
      <c r="BD72" s="7" t="e">
        <f t="shared" si="44"/>
        <v>#VALUE!</v>
      </c>
      <c r="BE72" s="7" t="e">
        <f t="shared" si="44"/>
        <v>#VALUE!</v>
      </c>
      <c r="BF72" s="7" t="e">
        <f t="shared" si="44"/>
        <v>#VALUE!</v>
      </c>
      <c r="BG72" s="7" t="e">
        <f t="shared" si="44"/>
        <v>#VALUE!</v>
      </c>
      <c r="BH72" s="7" t="e">
        <f t="shared" si="44"/>
        <v>#VALUE!</v>
      </c>
      <c r="BI72" s="7" t="e">
        <f t="shared" si="44"/>
        <v>#VALUE!</v>
      </c>
      <c r="BJ72" s="7" t="e">
        <f t="shared" si="44"/>
        <v>#VALUE!</v>
      </c>
      <c r="BK72" s="7" t="e">
        <f t="shared" si="44"/>
        <v>#VALUE!</v>
      </c>
      <c r="BL72" s="7" t="e">
        <f t="shared" si="44"/>
        <v>#VALUE!</v>
      </c>
      <c r="BM72" s="7" t="b">
        <f t="shared" si="44"/>
        <v>1</v>
      </c>
      <c r="BN72" s="7" t="e">
        <f t="shared" si="44"/>
        <v>#VALUE!</v>
      </c>
      <c r="BO72" s="7" t="e">
        <f t="shared" si="44"/>
        <v>#VALUE!</v>
      </c>
      <c r="BP72" s="7" t="e">
        <f t="shared" si="44"/>
        <v>#VALUE!</v>
      </c>
      <c r="BQ72" s="7" t="e">
        <f t="shared" ref="BQ72:CJ72" si="45">BQ27=RIGHT(BQ49,4)*1</f>
        <v>#VALUE!</v>
      </c>
      <c r="BR72" s="7" t="e">
        <f t="shared" si="45"/>
        <v>#VALUE!</v>
      </c>
      <c r="BS72" s="7" t="e">
        <f t="shared" si="45"/>
        <v>#VALUE!</v>
      </c>
      <c r="BT72" s="7" t="e">
        <f t="shared" si="45"/>
        <v>#VALUE!</v>
      </c>
      <c r="BU72" s="7" t="e">
        <f t="shared" si="45"/>
        <v>#VALUE!</v>
      </c>
      <c r="BV72" s="7" t="e">
        <f t="shared" si="45"/>
        <v>#VALUE!</v>
      </c>
      <c r="BW72" s="7" t="e">
        <f t="shared" si="45"/>
        <v>#VALUE!</v>
      </c>
      <c r="BX72" s="7" t="e">
        <f t="shared" si="45"/>
        <v>#VALUE!</v>
      </c>
      <c r="BY72" s="7" t="e">
        <f t="shared" si="45"/>
        <v>#VALUE!</v>
      </c>
      <c r="BZ72" s="7" t="e">
        <f t="shared" si="45"/>
        <v>#VALUE!</v>
      </c>
      <c r="CA72" s="7" t="e">
        <f t="shared" si="45"/>
        <v>#VALUE!</v>
      </c>
      <c r="CB72" s="7" t="e">
        <f t="shared" si="45"/>
        <v>#VALUE!</v>
      </c>
      <c r="CC72" s="7" t="e">
        <f t="shared" si="45"/>
        <v>#VALUE!</v>
      </c>
      <c r="CD72" s="7" t="e">
        <f t="shared" si="45"/>
        <v>#VALUE!</v>
      </c>
      <c r="CE72" s="7" t="e">
        <f t="shared" si="45"/>
        <v>#VALUE!</v>
      </c>
      <c r="CF72" s="7" t="e">
        <f t="shared" si="45"/>
        <v>#VALUE!</v>
      </c>
      <c r="CG72" s="7" t="e">
        <f t="shared" si="45"/>
        <v>#VALUE!</v>
      </c>
      <c r="CH72" s="7" t="e">
        <f t="shared" si="45"/>
        <v>#VALUE!</v>
      </c>
      <c r="CI72" s="7" t="e">
        <f t="shared" si="45"/>
        <v>#VALUE!</v>
      </c>
      <c r="CJ72" s="7" t="e">
        <f t="shared" si="45"/>
        <v>#VALUE!</v>
      </c>
    </row>
    <row r="73" spans="1:88">
      <c r="A73" s="7" t="s">
        <v>737</v>
      </c>
      <c r="B73" s="7">
        <v>4021</v>
      </c>
      <c r="C73" s="7" t="str">
        <f t="shared" si="35"/>
        <v>StudioGlobo</v>
      </c>
      <c r="E73" s="7" t="e">
        <f t="shared" ref="E73:BP73" si="46">E28=RIGHT(E50,4)*1</f>
        <v>#VALUE!</v>
      </c>
      <c r="F73" s="7" t="e">
        <f t="shared" si="46"/>
        <v>#VALUE!</v>
      </c>
      <c r="G73" s="7" t="e">
        <f t="shared" si="46"/>
        <v>#VALUE!</v>
      </c>
      <c r="H73" s="7" t="e">
        <f t="shared" si="46"/>
        <v>#VALUE!</v>
      </c>
      <c r="I73" s="7" t="e">
        <f t="shared" si="46"/>
        <v>#VALUE!</v>
      </c>
      <c r="J73" s="7" t="e">
        <f t="shared" si="46"/>
        <v>#VALUE!</v>
      </c>
      <c r="K73" s="7" t="e">
        <f t="shared" si="46"/>
        <v>#VALUE!</v>
      </c>
      <c r="L73" s="7" t="e">
        <f t="shared" si="46"/>
        <v>#VALUE!</v>
      </c>
      <c r="M73" s="7" t="e">
        <f t="shared" si="46"/>
        <v>#VALUE!</v>
      </c>
      <c r="N73" s="7" t="e">
        <f t="shared" si="46"/>
        <v>#VALUE!</v>
      </c>
      <c r="O73" s="7" t="e">
        <f t="shared" si="46"/>
        <v>#VALUE!</v>
      </c>
      <c r="P73" s="7" t="e">
        <f t="shared" si="46"/>
        <v>#VALUE!</v>
      </c>
      <c r="Q73" s="7" t="e">
        <f t="shared" si="46"/>
        <v>#VALUE!</v>
      </c>
      <c r="R73" s="7" t="e">
        <f t="shared" si="46"/>
        <v>#VALUE!</v>
      </c>
      <c r="S73" s="7" t="e">
        <f t="shared" si="46"/>
        <v>#VALUE!</v>
      </c>
      <c r="T73" s="7" t="e">
        <f t="shared" si="46"/>
        <v>#VALUE!</v>
      </c>
      <c r="U73" s="7" t="e">
        <f t="shared" si="46"/>
        <v>#VALUE!</v>
      </c>
      <c r="V73" s="7" t="e">
        <f t="shared" si="46"/>
        <v>#VALUE!</v>
      </c>
      <c r="W73" s="7" t="e">
        <f t="shared" si="46"/>
        <v>#VALUE!</v>
      </c>
      <c r="X73" s="7" t="e">
        <f t="shared" si="46"/>
        <v>#VALUE!</v>
      </c>
      <c r="Y73" s="7" t="e">
        <f t="shared" si="46"/>
        <v>#VALUE!</v>
      </c>
      <c r="Z73" s="7" t="e">
        <f t="shared" si="46"/>
        <v>#VALUE!</v>
      </c>
      <c r="AA73" s="7" t="e">
        <f t="shared" si="46"/>
        <v>#VALUE!</v>
      </c>
      <c r="AB73" s="7" t="e">
        <f t="shared" si="46"/>
        <v>#VALUE!</v>
      </c>
      <c r="AC73" s="7" t="e">
        <f t="shared" si="46"/>
        <v>#VALUE!</v>
      </c>
      <c r="AD73" s="7" t="e">
        <f t="shared" si="46"/>
        <v>#VALUE!</v>
      </c>
      <c r="AE73" s="7" t="e">
        <f t="shared" si="46"/>
        <v>#VALUE!</v>
      </c>
      <c r="AF73" s="7" t="e">
        <f t="shared" si="46"/>
        <v>#VALUE!</v>
      </c>
      <c r="AG73" s="7" t="e">
        <f t="shared" si="46"/>
        <v>#VALUE!</v>
      </c>
      <c r="AH73" s="7" t="e">
        <f t="shared" si="46"/>
        <v>#VALUE!</v>
      </c>
      <c r="AI73" s="7" t="e">
        <f t="shared" si="46"/>
        <v>#VALUE!</v>
      </c>
      <c r="AJ73" s="7" t="e">
        <f t="shared" si="46"/>
        <v>#VALUE!</v>
      </c>
      <c r="AK73" s="7" t="e">
        <f t="shared" si="46"/>
        <v>#VALUE!</v>
      </c>
      <c r="AL73" s="7" t="e">
        <f t="shared" si="46"/>
        <v>#VALUE!</v>
      </c>
      <c r="AM73" s="7" t="e">
        <f t="shared" si="46"/>
        <v>#VALUE!</v>
      </c>
      <c r="AN73" s="7" t="e">
        <f t="shared" si="46"/>
        <v>#VALUE!</v>
      </c>
      <c r="AO73" s="7" t="e">
        <f t="shared" si="46"/>
        <v>#VALUE!</v>
      </c>
      <c r="AP73" s="7" t="e">
        <f t="shared" si="46"/>
        <v>#VALUE!</v>
      </c>
      <c r="AQ73" s="7" t="e">
        <f t="shared" si="46"/>
        <v>#VALUE!</v>
      </c>
      <c r="AR73" s="7" t="e">
        <f t="shared" si="46"/>
        <v>#VALUE!</v>
      </c>
      <c r="AS73" s="7" t="e">
        <f t="shared" si="46"/>
        <v>#VALUE!</v>
      </c>
      <c r="AT73" s="7" t="e">
        <f t="shared" si="46"/>
        <v>#VALUE!</v>
      </c>
      <c r="AU73" s="7" t="e">
        <f t="shared" si="46"/>
        <v>#VALUE!</v>
      </c>
      <c r="AV73" s="7" t="e">
        <f t="shared" si="46"/>
        <v>#VALUE!</v>
      </c>
      <c r="AW73" s="7" t="e">
        <f t="shared" si="46"/>
        <v>#VALUE!</v>
      </c>
      <c r="AX73" s="7" t="e">
        <f t="shared" si="46"/>
        <v>#VALUE!</v>
      </c>
      <c r="AY73" s="7" t="e">
        <f t="shared" si="46"/>
        <v>#VALUE!</v>
      </c>
      <c r="AZ73" s="7" t="e">
        <f t="shared" si="46"/>
        <v>#VALUE!</v>
      </c>
      <c r="BA73" s="7" t="e">
        <f t="shared" si="46"/>
        <v>#VALUE!</v>
      </c>
      <c r="BB73" s="7" t="e">
        <f t="shared" si="46"/>
        <v>#VALUE!</v>
      </c>
      <c r="BC73" s="7" t="e">
        <f t="shared" si="46"/>
        <v>#VALUE!</v>
      </c>
      <c r="BD73" s="7" t="e">
        <f t="shared" si="46"/>
        <v>#VALUE!</v>
      </c>
      <c r="BE73" s="7" t="e">
        <f t="shared" si="46"/>
        <v>#VALUE!</v>
      </c>
      <c r="BF73" s="7" t="e">
        <f t="shared" si="46"/>
        <v>#VALUE!</v>
      </c>
      <c r="BG73" s="7" t="e">
        <f t="shared" si="46"/>
        <v>#VALUE!</v>
      </c>
      <c r="BH73" s="7" t="e">
        <f t="shared" si="46"/>
        <v>#VALUE!</v>
      </c>
      <c r="BI73" s="7" t="e">
        <f t="shared" si="46"/>
        <v>#VALUE!</v>
      </c>
      <c r="BJ73" s="7" t="e">
        <f t="shared" si="46"/>
        <v>#VALUE!</v>
      </c>
      <c r="BK73" s="7" t="e">
        <f t="shared" si="46"/>
        <v>#VALUE!</v>
      </c>
      <c r="BL73" s="7" t="e">
        <f t="shared" si="46"/>
        <v>#VALUE!</v>
      </c>
      <c r="BM73" s="7" t="e">
        <f t="shared" si="46"/>
        <v>#VALUE!</v>
      </c>
      <c r="BN73" s="7" t="e">
        <f t="shared" si="46"/>
        <v>#VALUE!</v>
      </c>
      <c r="BO73" s="7" t="e">
        <f t="shared" si="46"/>
        <v>#VALUE!</v>
      </c>
      <c r="BP73" s="7" t="e">
        <f t="shared" si="46"/>
        <v>#VALUE!</v>
      </c>
      <c r="BQ73" s="7" t="e">
        <f t="shared" ref="BQ73:CJ73" si="47">BQ28=RIGHT(BQ50,4)*1</f>
        <v>#VALUE!</v>
      </c>
      <c r="BR73" s="7" t="e">
        <f t="shared" si="47"/>
        <v>#VALUE!</v>
      </c>
      <c r="BS73" s="7" t="e">
        <f t="shared" si="47"/>
        <v>#VALUE!</v>
      </c>
      <c r="BT73" s="7" t="e">
        <f t="shared" si="47"/>
        <v>#VALUE!</v>
      </c>
      <c r="BU73" s="7" t="e">
        <f t="shared" si="47"/>
        <v>#VALUE!</v>
      </c>
      <c r="BV73" s="7" t="e">
        <f t="shared" si="47"/>
        <v>#VALUE!</v>
      </c>
      <c r="BW73" s="7" t="e">
        <f t="shared" si="47"/>
        <v>#VALUE!</v>
      </c>
      <c r="BX73" s="7" t="e">
        <f t="shared" si="47"/>
        <v>#VALUE!</v>
      </c>
      <c r="BY73" s="7" t="e">
        <f t="shared" si="47"/>
        <v>#VALUE!</v>
      </c>
      <c r="BZ73" s="7" t="e">
        <f t="shared" si="47"/>
        <v>#VALUE!</v>
      </c>
      <c r="CA73" s="7" t="e">
        <f t="shared" si="47"/>
        <v>#VALUE!</v>
      </c>
      <c r="CB73" s="7" t="e">
        <f t="shared" si="47"/>
        <v>#VALUE!</v>
      </c>
      <c r="CC73" s="7" t="e">
        <f t="shared" si="47"/>
        <v>#VALUE!</v>
      </c>
      <c r="CD73" s="7" t="e">
        <f t="shared" si="47"/>
        <v>#VALUE!</v>
      </c>
      <c r="CE73" s="7" t="e">
        <f t="shared" si="47"/>
        <v>#VALUE!</v>
      </c>
      <c r="CF73" s="7" t="e">
        <f t="shared" si="47"/>
        <v>#VALUE!</v>
      </c>
      <c r="CG73" s="7" t="e">
        <f t="shared" si="47"/>
        <v>#VALUE!</v>
      </c>
      <c r="CH73" s="7" t="e">
        <f t="shared" si="47"/>
        <v>#VALUE!</v>
      </c>
      <c r="CI73" s="7" t="e">
        <f t="shared" si="47"/>
        <v>#VALUE!</v>
      </c>
      <c r="CJ73" s="7" t="e">
        <f t="shared" si="47"/>
        <v>#VALUE!</v>
      </c>
    </row>
    <row r="74" spans="1:88">
      <c r="A74" s="7" t="s">
        <v>738</v>
      </c>
      <c r="B74" s="7">
        <v>4017</v>
      </c>
      <c r="C74" s="7" t="str">
        <f t="shared" si="35"/>
        <v>TRIAS</v>
      </c>
      <c r="E74" s="7" t="e">
        <f t="shared" ref="E74:BP74" si="48">E29=RIGHT(E51,4)*1</f>
        <v>#VALUE!</v>
      </c>
      <c r="F74" s="7" t="e">
        <f t="shared" si="48"/>
        <v>#VALUE!</v>
      </c>
      <c r="G74" s="7" t="e">
        <f t="shared" si="48"/>
        <v>#VALUE!</v>
      </c>
      <c r="H74" s="7" t="e">
        <f t="shared" si="48"/>
        <v>#VALUE!</v>
      </c>
      <c r="I74" s="7" t="e">
        <f t="shared" si="48"/>
        <v>#VALUE!</v>
      </c>
      <c r="J74" s="7" t="e">
        <f t="shared" si="48"/>
        <v>#VALUE!</v>
      </c>
      <c r="K74" s="7" t="e">
        <f t="shared" si="48"/>
        <v>#VALUE!</v>
      </c>
      <c r="L74" s="7" t="e">
        <f t="shared" si="48"/>
        <v>#VALUE!</v>
      </c>
      <c r="M74" s="7" t="e">
        <f t="shared" si="48"/>
        <v>#VALUE!</v>
      </c>
      <c r="N74" s="7" t="e">
        <f t="shared" si="48"/>
        <v>#VALUE!</v>
      </c>
      <c r="O74" s="7" t="e">
        <f t="shared" si="48"/>
        <v>#VALUE!</v>
      </c>
      <c r="P74" s="7" t="e">
        <f t="shared" si="48"/>
        <v>#VALUE!</v>
      </c>
      <c r="Q74" s="7" t="e">
        <f t="shared" si="48"/>
        <v>#VALUE!</v>
      </c>
      <c r="R74" s="7" t="e">
        <f t="shared" si="48"/>
        <v>#VALUE!</v>
      </c>
      <c r="S74" s="7" t="e">
        <f t="shared" si="48"/>
        <v>#VALUE!</v>
      </c>
      <c r="T74" s="7" t="e">
        <f t="shared" si="48"/>
        <v>#VALUE!</v>
      </c>
      <c r="U74" s="7" t="e">
        <f t="shared" si="48"/>
        <v>#VALUE!</v>
      </c>
      <c r="V74" s="7" t="e">
        <f t="shared" si="48"/>
        <v>#VALUE!</v>
      </c>
      <c r="W74" s="7" t="e">
        <f t="shared" si="48"/>
        <v>#VALUE!</v>
      </c>
      <c r="X74" s="7" t="e">
        <f t="shared" si="48"/>
        <v>#VALUE!</v>
      </c>
      <c r="Y74" s="7" t="e">
        <f t="shared" si="48"/>
        <v>#VALUE!</v>
      </c>
      <c r="Z74" s="7" t="e">
        <f t="shared" si="48"/>
        <v>#VALUE!</v>
      </c>
      <c r="AA74" s="7" t="e">
        <f t="shared" si="48"/>
        <v>#VALUE!</v>
      </c>
      <c r="AB74" s="7" t="e">
        <f t="shared" si="48"/>
        <v>#VALUE!</v>
      </c>
      <c r="AC74" s="7" t="e">
        <f t="shared" si="48"/>
        <v>#VALUE!</v>
      </c>
      <c r="AD74" s="7" t="e">
        <f t="shared" si="48"/>
        <v>#VALUE!</v>
      </c>
      <c r="AE74" s="7" t="e">
        <f t="shared" si="48"/>
        <v>#VALUE!</v>
      </c>
      <c r="AF74" s="7" t="e">
        <f t="shared" si="48"/>
        <v>#VALUE!</v>
      </c>
      <c r="AG74" s="7" t="e">
        <f t="shared" si="48"/>
        <v>#VALUE!</v>
      </c>
      <c r="AH74" s="7" t="e">
        <f t="shared" si="48"/>
        <v>#VALUE!</v>
      </c>
      <c r="AI74" s="7" t="e">
        <f t="shared" si="48"/>
        <v>#VALUE!</v>
      </c>
      <c r="AJ74" s="7" t="e">
        <f t="shared" si="48"/>
        <v>#VALUE!</v>
      </c>
      <c r="AK74" s="7" t="e">
        <f t="shared" si="48"/>
        <v>#VALUE!</v>
      </c>
      <c r="AL74" s="7" t="e">
        <f t="shared" si="48"/>
        <v>#VALUE!</v>
      </c>
      <c r="AM74" s="7" t="e">
        <f t="shared" si="48"/>
        <v>#VALUE!</v>
      </c>
      <c r="AN74" s="7" t="e">
        <f t="shared" si="48"/>
        <v>#VALUE!</v>
      </c>
      <c r="AO74" s="7" t="e">
        <f t="shared" si="48"/>
        <v>#VALUE!</v>
      </c>
      <c r="AP74" s="7" t="e">
        <f t="shared" si="48"/>
        <v>#VALUE!</v>
      </c>
      <c r="AQ74" s="7" t="e">
        <f t="shared" si="48"/>
        <v>#VALUE!</v>
      </c>
      <c r="AR74" s="7" t="e">
        <f t="shared" si="48"/>
        <v>#VALUE!</v>
      </c>
      <c r="AS74" s="7" t="e">
        <f t="shared" si="48"/>
        <v>#VALUE!</v>
      </c>
      <c r="AT74" s="7" t="e">
        <f t="shared" si="48"/>
        <v>#VALUE!</v>
      </c>
      <c r="AU74" s="7" t="e">
        <f t="shared" si="48"/>
        <v>#VALUE!</v>
      </c>
      <c r="AV74" s="7" t="e">
        <f t="shared" si="48"/>
        <v>#VALUE!</v>
      </c>
      <c r="AW74" s="7" t="e">
        <f t="shared" si="48"/>
        <v>#VALUE!</v>
      </c>
      <c r="AX74" s="7" t="e">
        <f t="shared" si="48"/>
        <v>#VALUE!</v>
      </c>
      <c r="AY74" s="7" t="e">
        <f t="shared" si="48"/>
        <v>#VALUE!</v>
      </c>
      <c r="AZ74" s="7" t="e">
        <f t="shared" si="48"/>
        <v>#VALUE!</v>
      </c>
      <c r="BA74" s="7" t="e">
        <f t="shared" si="48"/>
        <v>#VALUE!</v>
      </c>
      <c r="BB74" s="7" t="e">
        <f t="shared" si="48"/>
        <v>#VALUE!</v>
      </c>
      <c r="BC74" s="7" t="e">
        <f t="shared" si="48"/>
        <v>#VALUE!</v>
      </c>
      <c r="BD74" s="7" t="e">
        <f t="shared" si="48"/>
        <v>#VALUE!</v>
      </c>
      <c r="BE74" s="7" t="e">
        <f t="shared" si="48"/>
        <v>#VALUE!</v>
      </c>
      <c r="BF74" s="7" t="e">
        <f t="shared" si="48"/>
        <v>#VALUE!</v>
      </c>
      <c r="BG74" s="7" t="e">
        <f t="shared" si="48"/>
        <v>#VALUE!</v>
      </c>
      <c r="BH74" s="7" t="e">
        <f t="shared" si="48"/>
        <v>#VALUE!</v>
      </c>
      <c r="BI74" s="7" t="e">
        <f t="shared" si="48"/>
        <v>#VALUE!</v>
      </c>
      <c r="BJ74" s="7" t="e">
        <f t="shared" si="48"/>
        <v>#VALUE!</v>
      </c>
      <c r="BK74" s="7" t="e">
        <f t="shared" si="48"/>
        <v>#VALUE!</v>
      </c>
      <c r="BL74" s="7" t="e">
        <f t="shared" si="48"/>
        <v>#VALUE!</v>
      </c>
      <c r="BM74" s="7" t="e">
        <f t="shared" si="48"/>
        <v>#VALUE!</v>
      </c>
      <c r="BN74" s="7" t="e">
        <f t="shared" si="48"/>
        <v>#VALUE!</v>
      </c>
      <c r="BO74" s="7" t="e">
        <f t="shared" si="48"/>
        <v>#VALUE!</v>
      </c>
      <c r="BP74" s="7" t="e">
        <f t="shared" si="48"/>
        <v>#VALUE!</v>
      </c>
      <c r="BQ74" s="7" t="e">
        <f t="shared" ref="BQ74:CJ74" si="49">BQ29=RIGHT(BQ51,4)*1</f>
        <v>#VALUE!</v>
      </c>
      <c r="BR74" s="7" t="e">
        <f t="shared" si="49"/>
        <v>#VALUE!</v>
      </c>
      <c r="BS74" s="7" t="e">
        <f t="shared" si="49"/>
        <v>#VALUE!</v>
      </c>
      <c r="BT74" s="7" t="e">
        <f t="shared" si="49"/>
        <v>#VALUE!</v>
      </c>
      <c r="BU74" s="7" t="e">
        <f t="shared" si="49"/>
        <v>#VALUE!</v>
      </c>
      <c r="BV74" s="7" t="e">
        <f t="shared" si="49"/>
        <v>#VALUE!</v>
      </c>
      <c r="BW74" s="7" t="e">
        <f t="shared" si="49"/>
        <v>#VALUE!</v>
      </c>
      <c r="BX74" s="7" t="e">
        <f t="shared" si="49"/>
        <v>#VALUE!</v>
      </c>
      <c r="BY74" s="7" t="e">
        <f t="shared" si="49"/>
        <v>#VALUE!</v>
      </c>
      <c r="BZ74" s="7" t="e">
        <f t="shared" si="49"/>
        <v>#VALUE!</v>
      </c>
      <c r="CA74" s="7" t="e">
        <f t="shared" si="49"/>
        <v>#VALUE!</v>
      </c>
      <c r="CB74" s="7" t="e">
        <f t="shared" si="49"/>
        <v>#VALUE!</v>
      </c>
      <c r="CC74" s="7" t="e">
        <f t="shared" si="49"/>
        <v>#VALUE!</v>
      </c>
      <c r="CD74" s="7" t="e">
        <f t="shared" si="49"/>
        <v>#VALUE!</v>
      </c>
      <c r="CE74" s="7" t="e">
        <f t="shared" si="49"/>
        <v>#VALUE!</v>
      </c>
      <c r="CF74" s="7" t="e">
        <f t="shared" si="49"/>
        <v>#VALUE!</v>
      </c>
      <c r="CG74" s="7" t="e">
        <f t="shared" si="49"/>
        <v>#VALUE!</v>
      </c>
      <c r="CH74" s="7" t="e">
        <f t="shared" si="49"/>
        <v>#VALUE!</v>
      </c>
      <c r="CI74" s="7" t="e">
        <f t="shared" si="49"/>
        <v>#VALUE!</v>
      </c>
      <c r="CJ74" s="7" t="e">
        <f t="shared" si="49"/>
        <v>#VALUE!</v>
      </c>
    </row>
    <row r="75" spans="1:88">
      <c r="A75" s="7" t="s">
        <v>739</v>
      </c>
      <c r="B75" s="7">
        <v>4016</v>
      </c>
      <c r="C75" s="7" t="str">
        <f t="shared" si="35"/>
        <v>UCOS</v>
      </c>
      <c r="E75" s="7" t="e">
        <f t="shared" ref="E75:BP75" si="50">E30=RIGHT(E52,4)*1</f>
        <v>#VALUE!</v>
      </c>
      <c r="F75" s="7" t="e">
        <f t="shared" si="50"/>
        <v>#VALUE!</v>
      </c>
      <c r="G75" s="7" t="e">
        <f t="shared" si="50"/>
        <v>#VALUE!</v>
      </c>
      <c r="H75" s="7" t="e">
        <f t="shared" si="50"/>
        <v>#VALUE!</v>
      </c>
      <c r="I75" s="7" t="e">
        <f t="shared" si="50"/>
        <v>#VALUE!</v>
      </c>
      <c r="J75" s="7" t="e">
        <f t="shared" si="50"/>
        <v>#VALUE!</v>
      </c>
      <c r="K75" s="7" t="e">
        <f t="shared" si="50"/>
        <v>#VALUE!</v>
      </c>
      <c r="L75" s="7" t="e">
        <f t="shared" si="50"/>
        <v>#VALUE!</v>
      </c>
      <c r="M75" s="7" t="e">
        <f t="shared" si="50"/>
        <v>#VALUE!</v>
      </c>
      <c r="N75" s="7" t="e">
        <f t="shared" si="50"/>
        <v>#VALUE!</v>
      </c>
      <c r="O75" s="7" t="e">
        <f t="shared" si="50"/>
        <v>#VALUE!</v>
      </c>
      <c r="P75" s="7" t="e">
        <f t="shared" si="50"/>
        <v>#VALUE!</v>
      </c>
      <c r="Q75" s="7" t="e">
        <f t="shared" si="50"/>
        <v>#VALUE!</v>
      </c>
      <c r="R75" s="7" t="e">
        <f t="shared" si="50"/>
        <v>#VALUE!</v>
      </c>
      <c r="S75" s="7" t="e">
        <f t="shared" si="50"/>
        <v>#VALUE!</v>
      </c>
      <c r="T75" s="7" t="e">
        <f t="shared" si="50"/>
        <v>#VALUE!</v>
      </c>
      <c r="U75" s="7" t="e">
        <f t="shared" si="50"/>
        <v>#VALUE!</v>
      </c>
      <c r="V75" s="7" t="e">
        <f t="shared" si="50"/>
        <v>#VALUE!</v>
      </c>
      <c r="W75" s="7" t="e">
        <f t="shared" si="50"/>
        <v>#VALUE!</v>
      </c>
      <c r="X75" s="7" t="e">
        <f t="shared" si="50"/>
        <v>#VALUE!</v>
      </c>
      <c r="Y75" s="7" t="e">
        <f t="shared" si="50"/>
        <v>#VALUE!</v>
      </c>
      <c r="Z75" s="7" t="e">
        <f t="shared" si="50"/>
        <v>#VALUE!</v>
      </c>
      <c r="AA75" s="7" t="e">
        <f t="shared" si="50"/>
        <v>#VALUE!</v>
      </c>
      <c r="AB75" s="7" t="e">
        <f t="shared" si="50"/>
        <v>#VALUE!</v>
      </c>
      <c r="AC75" s="7" t="e">
        <f t="shared" si="50"/>
        <v>#VALUE!</v>
      </c>
      <c r="AD75" s="7" t="e">
        <f t="shared" si="50"/>
        <v>#VALUE!</v>
      </c>
      <c r="AE75" s="7" t="e">
        <f t="shared" si="50"/>
        <v>#VALUE!</v>
      </c>
      <c r="AF75" s="7" t="e">
        <f t="shared" si="50"/>
        <v>#VALUE!</v>
      </c>
      <c r="AG75" s="7" t="e">
        <f t="shared" si="50"/>
        <v>#VALUE!</v>
      </c>
      <c r="AH75" s="7" t="e">
        <f t="shared" si="50"/>
        <v>#VALUE!</v>
      </c>
      <c r="AI75" s="7" t="e">
        <f t="shared" si="50"/>
        <v>#VALUE!</v>
      </c>
      <c r="AJ75" s="7" t="e">
        <f t="shared" si="50"/>
        <v>#VALUE!</v>
      </c>
      <c r="AK75" s="7" t="e">
        <f t="shared" si="50"/>
        <v>#VALUE!</v>
      </c>
      <c r="AL75" s="7" t="e">
        <f t="shared" si="50"/>
        <v>#VALUE!</v>
      </c>
      <c r="AM75" s="7" t="e">
        <f t="shared" si="50"/>
        <v>#VALUE!</v>
      </c>
      <c r="AN75" s="7" t="e">
        <f t="shared" si="50"/>
        <v>#VALUE!</v>
      </c>
      <c r="AO75" s="7" t="e">
        <f t="shared" si="50"/>
        <v>#VALUE!</v>
      </c>
      <c r="AP75" s="7" t="e">
        <f t="shared" si="50"/>
        <v>#VALUE!</v>
      </c>
      <c r="AQ75" s="7" t="e">
        <f t="shared" si="50"/>
        <v>#VALUE!</v>
      </c>
      <c r="AR75" s="7" t="e">
        <f t="shared" si="50"/>
        <v>#VALUE!</v>
      </c>
      <c r="AS75" s="7" t="e">
        <f t="shared" si="50"/>
        <v>#VALUE!</v>
      </c>
      <c r="AT75" s="7" t="e">
        <f t="shared" si="50"/>
        <v>#VALUE!</v>
      </c>
      <c r="AU75" s="7" t="e">
        <f t="shared" si="50"/>
        <v>#VALUE!</v>
      </c>
      <c r="AV75" s="7" t="e">
        <f t="shared" si="50"/>
        <v>#VALUE!</v>
      </c>
      <c r="AW75" s="7" t="e">
        <f t="shared" si="50"/>
        <v>#VALUE!</v>
      </c>
      <c r="AX75" s="7" t="e">
        <f t="shared" si="50"/>
        <v>#VALUE!</v>
      </c>
      <c r="AY75" s="7" t="e">
        <f t="shared" si="50"/>
        <v>#VALUE!</v>
      </c>
      <c r="AZ75" s="7" t="e">
        <f t="shared" si="50"/>
        <v>#VALUE!</v>
      </c>
      <c r="BA75" s="7" t="e">
        <f t="shared" si="50"/>
        <v>#VALUE!</v>
      </c>
      <c r="BB75" s="7" t="e">
        <f t="shared" si="50"/>
        <v>#VALUE!</v>
      </c>
      <c r="BC75" s="7" t="e">
        <f t="shared" si="50"/>
        <v>#VALUE!</v>
      </c>
      <c r="BD75" s="7" t="e">
        <f t="shared" si="50"/>
        <v>#VALUE!</v>
      </c>
      <c r="BE75" s="7" t="e">
        <f t="shared" si="50"/>
        <v>#VALUE!</v>
      </c>
      <c r="BF75" s="7" t="e">
        <f t="shared" si="50"/>
        <v>#VALUE!</v>
      </c>
      <c r="BG75" s="7" t="e">
        <f t="shared" si="50"/>
        <v>#VALUE!</v>
      </c>
      <c r="BH75" s="7" t="e">
        <f t="shared" si="50"/>
        <v>#VALUE!</v>
      </c>
      <c r="BI75" s="7" t="e">
        <f t="shared" si="50"/>
        <v>#VALUE!</v>
      </c>
      <c r="BJ75" s="7" t="e">
        <f t="shared" si="50"/>
        <v>#VALUE!</v>
      </c>
      <c r="BK75" s="7" t="e">
        <f t="shared" si="50"/>
        <v>#VALUE!</v>
      </c>
      <c r="BL75" s="7" t="e">
        <f t="shared" si="50"/>
        <v>#VALUE!</v>
      </c>
      <c r="BM75" s="7" t="e">
        <f t="shared" si="50"/>
        <v>#VALUE!</v>
      </c>
      <c r="BN75" s="7" t="e">
        <f t="shared" si="50"/>
        <v>#VALUE!</v>
      </c>
      <c r="BO75" s="7" t="e">
        <f t="shared" si="50"/>
        <v>#VALUE!</v>
      </c>
      <c r="BP75" s="7" t="e">
        <f t="shared" si="50"/>
        <v>#VALUE!</v>
      </c>
      <c r="BQ75" s="7" t="e">
        <f t="shared" ref="BQ75:CJ75" si="51">BQ30=RIGHT(BQ52,4)*1</f>
        <v>#VALUE!</v>
      </c>
      <c r="BR75" s="7" t="e">
        <f t="shared" si="51"/>
        <v>#VALUE!</v>
      </c>
      <c r="BS75" s="7" t="e">
        <f t="shared" si="51"/>
        <v>#VALUE!</v>
      </c>
      <c r="BT75" s="7" t="e">
        <f t="shared" si="51"/>
        <v>#VALUE!</v>
      </c>
      <c r="BU75" s="7" t="e">
        <f t="shared" si="51"/>
        <v>#VALUE!</v>
      </c>
      <c r="BV75" s="7" t="e">
        <f t="shared" si="51"/>
        <v>#VALUE!</v>
      </c>
      <c r="BW75" s="7" t="e">
        <f t="shared" si="51"/>
        <v>#VALUE!</v>
      </c>
      <c r="BX75" s="7" t="e">
        <f t="shared" si="51"/>
        <v>#VALUE!</v>
      </c>
      <c r="BY75" s="7" t="e">
        <f t="shared" si="51"/>
        <v>#VALUE!</v>
      </c>
      <c r="BZ75" s="7" t="e">
        <f t="shared" si="51"/>
        <v>#VALUE!</v>
      </c>
      <c r="CA75" s="7" t="e">
        <f t="shared" si="51"/>
        <v>#VALUE!</v>
      </c>
      <c r="CB75" s="7" t="e">
        <f t="shared" si="51"/>
        <v>#VALUE!</v>
      </c>
      <c r="CC75" s="7" t="e">
        <f t="shared" si="51"/>
        <v>#VALUE!</v>
      </c>
      <c r="CD75" s="7" t="e">
        <f t="shared" si="51"/>
        <v>#VALUE!</v>
      </c>
      <c r="CE75" s="7" t="e">
        <f t="shared" si="51"/>
        <v>#VALUE!</v>
      </c>
      <c r="CF75" s="7" t="e">
        <f t="shared" si="51"/>
        <v>#VALUE!</v>
      </c>
      <c r="CG75" s="7" t="e">
        <f t="shared" si="51"/>
        <v>#VALUE!</v>
      </c>
      <c r="CH75" s="7" t="e">
        <f t="shared" si="51"/>
        <v>#VALUE!</v>
      </c>
      <c r="CI75" s="7" t="e">
        <f t="shared" si="51"/>
        <v>#VALUE!</v>
      </c>
      <c r="CJ75" s="7" t="e">
        <f t="shared" si="51"/>
        <v>#VALUE!</v>
      </c>
    </row>
    <row r="76" spans="1:88">
      <c r="A76" s="7" t="s">
        <v>740</v>
      </c>
      <c r="B76" s="7">
        <v>4073</v>
      </c>
      <c r="C76" s="7" t="str">
        <f t="shared" si="35"/>
        <v>ULBcoop</v>
      </c>
    </row>
    <row r="77" spans="1:88">
      <c r="A77" s="7" t="s">
        <v>741</v>
      </c>
      <c r="B77" s="7">
        <v>4015</v>
      </c>
      <c r="C77" s="7" t="str">
        <f t="shared" si="35"/>
        <v>UnicefBE</v>
      </c>
    </row>
    <row r="78" spans="1:88">
      <c r="A78" s="7" t="s">
        <v>742</v>
      </c>
      <c r="B78" s="7">
        <v>4013</v>
      </c>
      <c r="C78" s="7" t="str">
        <f t="shared" si="35"/>
        <v>UVCW</v>
      </c>
    </row>
    <row r="79" spans="1:88">
      <c r="A79" s="7" t="s">
        <v>743</v>
      </c>
      <c r="B79" s="7">
        <v>4011</v>
      </c>
      <c r="C79" s="7" t="str">
        <f t="shared" si="35"/>
        <v>ViaDonBosco</v>
      </c>
    </row>
    <row r="80" spans="1:88">
      <c r="A80" s="7" t="s">
        <v>744</v>
      </c>
      <c r="B80" s="7">
        <v>4004</v>
      </c>
      <c r="C80" s="7" t="str">
        <f t="shared" si="35"/>
        <v>VivaSalud</v>
      </c>
    </row>
    <row r="81" spans="1:3">
      <c r="A81" s="7" t="s">
        <v>745</v>
      </c>
      <c r="B81" s="7">
        <v>4010</v>
      </c>
      <c r="C81" s="7" t="str">
        <f t="shared" si="35"/>
        <v>VLIRUOS</v>
      </c>
    </row>
    <row r="82" spans="1:3">
      <c r="A82" s="7" t="s">
        <v>746</v>
      </c>
      <c r="B82" s="7">
        <v>4009</v>
      </c>
      <c r="C82" s="7" t="str">
        <f t="shared" si="35"/>
        <v>VVOB</v>
      </c>
    </row>
    <row r="83" spans="1:3">
      <c r="A83" s="7" t="s">
        <v>747</v>
      </c>
      <c r="B83" s="7">
        <v>4008</v>
      </c>
      <c r="C83" s="7" t="str">
        <f t="shared" si="35"/>
        <v>VVSG</v>
      </c>
    </row>
    <row r="84" spans="1:3">
      <c r="A84" s="7" t="s">
        <v>748</v>
      </c>
      <c r="B84" s="7">
        <v>4005</v>
      </c>
      <c r="C84" s="7" t="str">
        <f t="shared" si="35"/>
        <v>WAPA</v>
      </c>
    </row>
    <row r="85" spans="1:3">
      <c r="A85" s="7" t="s">
        <v>749</v>
      </c>
      <c r="B85" s="7">
        <v>4007</v>
      </c>
      <c r="C85" s="7" t="str">
        <f t="shared" si="35"/>
        <v>WSM</v>
      </c>
    </row>
    <row r="86" spans="1:3">
      <c r="A86" s="7" t="s">
        <v>750</v>
      </c>
      <c r="B86" s="7">
        <v>4006</v>
      </c>
      <c r="C86" s="7" t="str">
        <f t="shared" si="35"/>
        <v>WWFB</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EFFEF3451466479E9E9947677D1B2F" ma:contentTypeVersion="16" ma:contentTypeDescription="Crée un document." ma:contentTypeScope="" ma:versionID="eba014a7466e983bc9ea74c9d4963de6">
  <xsd:schema xmlns:xsd="http://www.w3.org/2001/XMLSchema" xmlns:xs="http://www.w3.org/2001/XMLSchema" xmlns:p="http://schemas.microsoft.com/office/2006/metadata/properties" xmlns:ns2="a96fefb5-38f0-4101-9c21-30517fe15f4e" xmlns:ns3="48b0ec71-3dc6-42dc-8aaf-964cfe9da525" targetNamespace="http://schemas.microsoft.com/office/2006/metadata/properties" ma:root="true" ma:fieldsID="95c5da31e793d41fc7d709dfe4345d8b" ns2:_="" ns3:_="">
    <xsd:import namespace="a96fefb5-38f0-4101-9c21-30517fe15f4e"/>
    <xsd:import namespace="48b0ec71-3dc6-42dc-8aaf-964cfe9da52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6fefb5-38f0-4101-9c21-30517fe15f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8710b318-ea48-4423-a308-0e87359dff9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b0ec71-3dc6-42dc-8aaf-964cfe9da52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67e4f7-048d-4dd0-bbb7-7c7ab0d32ba9}" ma:internalName="TaxCatchAll" ma:showField="CatchAllData" ma:web="48b0ec71-3dc6-42dc-8aaf-964cfe9da52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6fefb5-38f0-4101-9c21-30517fe15f4e">
      <Terms xmlns="http://schemas.microsoft.com/office/infopath/2007/PartnerControls"/>
    </lcf76f155ced4ddcb4097134ff3c332f>
    <TaxCatchAll xmlns="48b0ec71-3dc6-42dc-8aaf-964cfe9da525" xsi:nil="true"/>
  </documentManagement>
</p:properties>
</file>

<file path=customXml/itemProps1.xml><?xml version="1.0" encoding="utf-8"?>
<ds:datastoreItem xmlns:ds="http://schemas.openxmlformats.org/officeDocument/2006/customXml" ds:itemID="{20F6B278-99F4-471F-BC87-0B90B1936FA4}"/>
</file>

<file path=customXml/itemProps2.xml><?xml version="1.0" encoding="utf-8"?>
<ds:datastoreItem xmlns:ds="http://schemas.openxmlformats.org/officeDocument/2006/customXml" ds:itemID="{704D7121-41EA-4C9C-9B7A-2C48C1B0B6A2}">
  <ds:schemaRefs>
    <ds:schemaRef ds:uri="http://schemas.microsoft.com/sharepoint/v3/contenttype/forms"/>
  </ds:schemaRefs>
</ds:datastoreItem>
</file>

<file path=customXml/itemProps3.xml><?xml version="1.0" encoding="utf-8"?>
<ds:datastoreItem xmlns:ds="http://schemas.openxmlformats.org/officeDocument/2006/customXml" ds:itemID="{7042BC4F-AC38-4CD9-B725-D578A017D73E}">
  <ds:schemaRefs>
    <ds:schemaRef ds:uri="http://schemas.microsoft.com/office/2006/metadata/properties"/>
    <ds:schemaRef ds:uri="http://schemas.microsoft.com/office/infopath/2007/PartnerControls"/>
    <ds:schemaRef ds:uri="c0b8f84b-33fb-4643-8af1-1074bbe4fa9e"/>
    <ds:schemaRef ds:uri="3b75fe59-8faf-4761-93b6-b56a35a79251"/>
    <ds:schemaRef ds:uri="a96fefb5-38f0-4101-9c21-30517fe15f4e"/>
    <ds:schemaRef ds:uri="48b0ec71-3dc6-42dc-8aaf-964cfe9da52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88</vt:i4>
      </vt:variant>
    </vt:vector>
  </HeadingPairs>
  <TitlesOfParts>
    <vt:vector size="100" baseType="lpstr">
      <vt:lpstr>Introduction</vt:lpstr>
      <vt:lpstr>Overall score</vt:lpstr>
      <vt:lpstr>1. Efficiency</vt:lpstr>
      <vt:lpstr>2. Effectiveness</vt:lpstr>
      <vt:lpstr>3. Relevance</vt:lpstr>
      <vt:lpstr>4. Potential sustainability</vt:lpstr>
      <vt:lpstr>5. Coherence</vt:lpstr>
      <vt:lpstr>6. Transversal theme of gender</vt:lpstr>
      <vt:lpstr>7. Transv. theme of environment</vt:lpstr>
      <vt:lpstr>files</vt:lpstr>
      <vt:lpstr>values</vt:lpstr>
      <vt:lpstr>sel_list_co</vt:lpstr>
      <vt:lpstr>ACTEC</vt:lpstr>
      <vt:lpstr>ACVCSCi</vt:lpstr>
      <vt:lpstr>ADAZOA</vt:lpstr>
      <vt:lpstr>AFRICALIA</vt:lpstr>
      <vt:lpstr>APEFE</vt:lpstr>
      <vt:lpstr>APOPO</vt:lpstr>
      <vt:lpstr>ARES</vt:lpstr>
      <vt:lpstr>ASF</vt:lpstr>
      <vt:lpstr>AutreTerre</vt:lpstr>
      <vt:lpstr>AZVMSV</vt:lpstr>
      <vt:lpstr>BD</vt:lpstr>
      <vt:lpstr>BOStropen</vt:lpstr>
      <vt:lpstr>BRULOCALIS</vt:lpstr>
      <vt:lpstr>CARITAS</vt:lpstr>
      <vt:lpstr>CDE</vt:lpstr>
      <vt:lpstr>CEC</vt:lpstr>
      <vt:lpstr>CETRI</vt:lpstr>
      <vt:lpstr>CJP</vt:lpstr>
      <vt:lpstr>CNCD</vt:lpstr>
      <vt:lpstr>CO_van_actor</vt:lpstr>
      <vt:lpstr>CONGODORPEN</vt:lpstr>
      <vt:lpstr>CRB</vt:lpstr>
      <vt:lpstr>CSA</vt:lpstr>
      <vt:lpstr>DBA</vt:lpstr>
      <vt:lpstr>DJAPO</vt:lpstr>
      <vt:lpstr>DYNAMO</vt:lpstr>
      <vt:lpstr>DZG</vt:lpstr>
      <vt:lpstr>ECHOS</vt:lpstr>
      <vt:lpstr>Eclosio</vt:lpstr>
      <vt:lpstr>EF</vt:lpstr>
      <vt:lpstr>elfelf</vt:lpstr>
      <vt:lpstr>ETMKDW</vt:lpstr>
      <vt:lpstr>FairtradeBelgium</vt:lpstr>
      <vt:lpstr>FdH</vt:lpstr>
      <vt:lpstr>FIANBelgium</vt:lpstr>
      <vt:lpstr>FonDam</vt:lpstr>
      <vt:lpstr>FOS</vt:lpstr>
      <vt:lpstr>FUCID</vt:lpstr>
      <vt:lpstr>GEOMOUN</vt:lpstr>
      <vt:lpstr>HIB</vt:lpstr>
      <vt:lpstr>IdP</vt:lpstr>
      <vt:lpstr>IFSIISVI</vt:lpstr>
      <vt:lpstr>IMTITG</vt:lpstr>
      <vt:lpstr>IPIS</vt:lpstr>
      <vt:lpstr>ITECO</vt:lpstr>
      <vt:lpstr>JoinForWater</vt:lpstr>
      <vt:lpstr>KIYO</vt:lpstr>
      <vt:lpstr>lang</vt:lpstr>
      <vt:lpstr>LFTW</vt:lpstr>
      <vt:lpstr>LHAC</vt:lpstr>
      <vt:lpstr>LouvCoop</vt:lpstr>
      <vt:lpstr>MdMDvW</vt:lpstr>
      <vt:lpstr>MEMISA</vt:lpstr>
      <vt:lpstr>MMH</vt:lpstr>
      <vt:lpstr>MSFem</vt:lpstr>
      <vt:lpstr>MSIBIS</vt:lpstr>
      <vt:lpstr>OxfamMM</vt:lpstr>
      <vt:lpstr>OxfamSol</vt:lpstr>
      <vt:lpstr>OxfamWW</vt:lpstr>
      <vt:lpstr>PLANBELGIUM</vt:lpstr>
      <vt:lpstr>poss_scores</vt:lpstr>
      <vt:lpstr>QUINOA</vt:lpstr>
      <vt:lpstr>RCN</vt:lpstr>
      <vt:lpstr>RIKOLTO</vt:lpstr>
      <vt:lpstr>RKVI</vt:lpstr>
      <vt:lpstr>ROTARY</vt:lpstr>
      <vt:lpstr>SCI</vt:lpstr>
      <vt:lpstr>SfCG</vt:lpstr>
      <vt:lpstr>SHC</vt:lpstr>
      <vt:lpstr>Solidagro</vt:lpstr>
      <vt:lpstr>SolSoc</vt:lpstr>
      <vt:lpstr>SOSHunger</vt:lpstr>
      <vt:lpstr>SOSVE</vt:lpstr>
      <vt:lpstr>StudioGlobo</vt:lpstr>
      <vt:lpstr>TRIAS</vt:lpstr>
      <vt:lpstr>UCOS</vt:lpstr>
      <vt:lpstr>ULBcoop</vt:lpstr>
      <vt:lpstr>UnicefBE</vt:lpstr>
      <vt:lpstr>UVCW</vt:lpstr>
      <vt:lpstr>ViaDonBosco</vt:lpstr>
      <vt:lpstr>VivaSalud</vt:lpstr>
      <vt:lpstr>VLIRUOS</vt:lpstr>
      <vt:lpstr>VVOB</vt:lpstr>
      <vt:lpstr>VVSG</vt:lpstr>
      <vt:lpstr>WAPA</vt:lpstr>
      <vt:lpstr>WSM</vt:lpstr>
      <vt:lpstr>WWFB</vt:lpstr>
      <vt:lpstr>'Overall score'!Zone_d_impression</vt:lpstr>
    </vt:vector>
  </TitlesOfParts>
  <Manager/>
  <Company>BUZA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Hove Aubry - D3.3</dc:creator>
  <cp:keywords/>
  <dc:description/>
  <cp:lastModifiedBy>Horemans Bastien - D2.5</cp:lastModifiedBy>
  <cp:revision/>
  <dcterms:created xsi:type="dcterms:W3CDTF">2018-03-13T12:39:58Z</dcterms:created>
  <dcterms:modified xsi:type="dcterms:W3CDTF">2024-07-23T12:01:46Z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22bd3124-707a-4be7-b0ae-b093796a4d41</vt:lpwstr>
  </property>
  <property fmtid="{D5CDD505-2E9C-101B-9397-08002B2CF9AE}" pid="3" name="ContentTypeId">
    <vt:lpwstr>0x010100DDEFFEF3451466479E9E9947677D1B2F</vt:lpwstr>
  </property>
  <property fmtid="{D5CDD505-2E9C-101B-9397-08002B2CF9AE}" pid="4" name="ArchiveCode">
    <vt:lpwstr/>
  </property>
  <property fmtid="{D5CDD505-2E9C-101B-9397-08002B2CF9AE}" pid="5" name="MediaServiceImageTags">
    <vt:lpwstr/>
  </property>
  <property fmtid="{D5CDD505-2E9C-101B-9397-08002B2CF9AE}" pid="6" name="MSIP_Label_dddc1db8-2f64-468c-a02a-c7d04ea19826_Enabled">
    <vt:lpwstr>true</vt:lpwstr>
  </property>
  <property fmtid="{D5CDD505-2E9C-101B-9397-08002B2CF9AE}" pid="7" name="MSIP_Label_dddc1db8-2f64-468c-a02a-c7d04ea19826_SetDate">
    <vt:lpwstr>2022-09-14T08:24:31Z</vt:lpwstr>
  </property>
  <property fmtid="{D5CDD505-2E9C-101B-9397-08002B2CF9AE}" pid="8" name="MSIP_Label_dddc1db8-2f64-468c-a02a-c7d04ea19826_Method">
    <vt:lpwstr>Privileged</vt:lpwstr>
  </property>
  <property fmtid="{D5CDD505-2E9C-101B-9397-08002B2CF9AE}" pid="9" name="MSIP_Label_dddc1db8-2f64-468c-a02a-c7d04ea19826_Name">
    <vt:lpwstr>Non classifié - Niet geclassificeerd</vt:lpwstr>
  </property>
  <property fmtid="{D5CDD505-2E9C-101B-9397-08002B2CF9AE}" pid="10" name="MSIP_Label_dddc1db8-2f64-468c-a02a-c7d04ea19826_SiteId">
    <vt:lpwstr>80153b30-e434-429b-b41c-0d47f9deec42</vt:lpwstr>
  </property>
  <property fmtid="{D5CDD505-2E9C-101B-9397-08002B2CF9AE}" pid="11" name="MSIP_Label_dddc1db8-2f64-468c-a02a-c7d04ea19826_ActionId">
    <vt:lpwstr>4035cd8b-d402-4915-831c-ed0f371f09ec</vt:lpwstr>
  </property>
  <property fmtid="{D5CDD505-2E9C-101B-9397-08002B2CF9AE}" pid="12" name="MSIP_Label_dddc1db8-2f64-468c-a02a-c7d04ea19826_ContentBits">
    <vt:lpwstr>0</vt:lpwstr>
  </property>
  <property fmtid="{D5CDD505-2E9C-101B-9397-08002B2CF9AE}" pid="13" name="BE_ForeignAffairsClassification">
    <vt:lpwstr>Non classifié - Niet geclassificeerd</vt:lpwstr>
  </property>
  <property fmtid="{D5CDD505-2E9C-101B-9397-08002B2CF9AE}" pid="14" name="BE_ForeignAffairsMarkering">
    <vt:lpwstr>Markering inactief - Marquage inactif</vt:lpwstr>
  </property>
</Properties>
</file>